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240" windowHeight="3480" tabRatio="601" activeTab="0"/>
  </bookViews>
  <sheets>
    <sheet name="exercises" sheetId="1" r:id="rId1"/>
    <sheet name="key (answers)" sheetId="2" r:id="rId2"/>
    <sheet name="World" sheetId="3" r:id="rId3"/>
  </sheets>
  <definedNames>
    <definedName name="DTCCFR99">#REF!</definedName>
    <definedName name="NUTS99">#REF!</definedName>
  </definedNames>
  <calcPr fullCalcOnLoad="1"/>
</workbook>
</file>

<file path=xl/sharedStrings.xml><?xml version="1.0" encoding="utf-8"?>
<sst xmlns="http://schemas.openxmlformats.org/spreadsheetml/2006/main" count="692" uniqueCount="323">
  <si>
    <t>maximum</t>
  </si>
  <si>
    <t>minimum</t>
  </si>
  <si>
    <t>Exercises</t>
  </si>
  <si>
    <t>Key (Answers)</t>
  </si>
  <si>
    <t>In case of relative indicators do not forget to calculate weighted standard deviation and weighted relative standard devaition (using also weighted average)!</t>
  </si>
  <si>
    <t>The answers could be found in the worksheet key (answers).</t>
  </si>
  <si>
    <t>Sort the whole database according to the names of the countries</t>
  </si>
  <si>
    <t>total</t>
  </si>
  <si>
    <t>median</t>
  </si>
  <si>
    <t>average (mean)</t>
  </si>
  <si>
    <t>standard deviation</t>
  </si>
  <si>
    <t>relative standard deviation</t>
  </si>
  <si>
    <t>click to the icon summation ("AutoSum")</t>
  </si>
  <si>
    <t>go to the cell below the addend values</t>
  </si>
  <si>
    <t>2. Calculate the maimum, minimum, median, average (mean) value, standard deviation and relative standard deviation for the following indicators (variables)!</t>
  </si>
  <si>
    <t>for absolute indicators: ("normal" or unweighted) average</t>
  </si>
  <si>
    <t>function/formula button: max</t>
  </si>
  <si>
    <t>function/formula button: min</t>
  </si>
  <si>
    <t>function/formula button: median</t>
  </si>
  <si>
    <t>function/formula button: average</t>
  </si>
  <si>
    <t>for relative indicators: weighted average</t>
  </si>
  <si>
    <t>for each territory multiply the values of relative indicator (Yi) with the weight (fi) belonging to the relative indicator</t>
  </si>
  <si>
    <t>divide the two sums with each other (the sum of the products with the sum of the weights)</t>
  </si>
  <si>
    <t>for absolute indicators: ("normal" or unweighted) standard deviation</t>
  </si>
  <si>
    <t>function/formula button: stdevp (not stdev)</t>
  </si>
  <si>
    <t>for relative indicators: weighted standard deviation</t>
  </si>
  <si>
    <t>sum the products (results from the previous multiplication)</t>
  </si>
  <si>
    <t>sum the weights (fi) as well</t>
  </si>
  <si>
    <t>sum these products (results from the previous multiplication)</t>
  </si>
  <si>
    <t>for each territory multiply these squared values (results from the previous square) with the weight belonging to the relative indicator</t>
  </si>
  <si>
    <t>for absolute indicators: ("normal" or unweighted) relative standard deviation</t>
  </si>
  <si>
    <t>for relative indicators: weighted relative standard deviation</t>
  </si>
  <si>
    <t>divide the the weighted standard deviation with the weighted average and multiply with 100</t>
  </si>
  <si>
    <t>The final results are displayed in the above table</t>
  </si>
  <si>
    <t>The indicator with the largest inequality could be decided on the basis of the relative standard deviation for absolute indicators and on the basis of weighted relative standard deviation for relative indicators</t>
  </si>
  <si>
    <t>average</t>
  </si>
  <si>
    <t>range</t>
  </si>
  <si>
    <t>relative range</t>
  </si>
  <si>
    <t>for absolute indicators</t>
  </si>
  <si>
    <t>divide the range with the average</t>
  </si>
  <si>
    <t>for relative indicators</t>
  </si>
  <si>
    <t>divide the range with the weighted average</t>
  </si>
  <si>
    <t>Herfindahl–Hirschman index</t>
  </si>
  <si>
    <t>do not calculate it for relative indicators</t>
  </si>
  <si>
    <t>for each territory calculate the deviation (difference) of the examined relative indicator from the weighted average (with the usage of $ symbol)</t>
  </si>
  <si>
    <t>for each territory square these quotients (results from the previous division) (with the usage of ^2 symbols: right Alt Gr + 3 together, then 2)</t>
  </si>
  <si>
    <t>sum these squared values (results from the previous square)</t>
  </si>
  <si>
    <t>extract the square root of this quotient (result from the previous division)</t>
  </si>
  <si>
    <t>Insert / worksheet</t>
  </si>
  <si>
    <t>2. Calculate the maximum, minimum, median, average (mean) value, standard deviation and relative standard deviation for the following indicators (variables)!</t>
  </si>
  <si>
    <t>In case of relative indicators do not forget to calculate weighted standard deviation and weighted relative standard deviation (also with the usage of weighted average)!</t>
  </si>
  <si>
    <t>it is interpretable only for the absolute indicators, do not sum the relative indicators</t>
  </si>
  <si>
    <t>attention: if number (e.g. year) is in the header, the header might belong automatically to the selected interval of the addend values</t>
  </si>
  <si>
    <t>attention: if number (e.g. year) is in the header then the header might belong automatically to the selected interval of the examined values</t>
  </si>
  <si>
    <t>it is better selecting manually the interval of the examined values (without header)</t>
  </si>
  <si>
    <t>it is better selecting manually the interval of the addend values (without header)</t>
  </si>
  <si>
    <t>values of the examined relative indicator (Yi), weight being the denominator in the formula of the relative indicator (fi)</t>
  </si>
  <si>
    <t>calculate the weighted average of the relative indicator (following the above mentioned way)</t>
  </si>
  <si>
    <t>subtract the minimum from the maximum (this is the range)</t>
  </si>
  <si>
    <t>calculate the maximal value of the data series (function/formula button: max)</t>
  </si>
  <si>
    <t>calculate the minimal value of the data series (function/formula button: min)</t>
  </si>
  <si>
    <t>calculate the ("normal" or unweighted) average of the data series (function/formula button: average)</t>
  </si>
  <si>
    <t>calculate the weighted average of the data series</t>
  </si>
  <si>
    <t>sum the examined data series</t>
  </si>
  <si>
    <t>for each territory divide the value of the given territory with this total value (result of the previous addition) (with the usage of $ symbol)</t>
  </si>
  <si>
    <t>GDP, PPP (constant 2011 international $), 2007</t>
  </si>
  <si>
    <t>GDP, PPP (constant 2011 international $), 2017</t>
  </si>
  <si>
    <t>Algeria</t>
  </si>
  <si>
    <t>Angola</t>
  </si>
  <si>
    <t>Benin</t>
  </si>
  <si>
    <t>Botswana</t>
  </si>
  <si>
    <t>Burkina Faso</t>
  </si>
  <si>
    <t>Cameroon</t>
  </si>
  <si>
    <t>Central African Republic</t>
  </si>
  <si>
    <t>Chad</t>
  </si>
  <si>
    <t>Congo, Dem. Rep.</t>
  </si>
  <si>
    <t>Congo, Rep.</t>
  </si>
  <si>
    <t>Equatorial Guinea</t>
  </si>
  <si>
    <t>Eswatini</t>
  </si>
  <si>
    <t>Ethiopia</t>
  </si>
  <si>
    <t>Ghana</t>
  </si>
  <si>
    <t>Kenya</t>
  </si>
  <si>
    <t>Liberia</t>
  </si>
  <si>
    <t>Libya</t>
  </si>
  <si>
    <t>Madagascar</t>
  </si>
  <si>
    <t>Malawi</t>
  </si>
  <si>
    <t>Mali</t>
  </si>
  <si>
    <t>Morocco</t>
  </si>
  <si>
    <t>Namibia</t>
  </si>
  <si>
    <t>Niger</t>
  </si>
  <si>
    <t>Nigeria</t>
  </si>
  <si>
    <t>Rwanda</t>
  </si>
  <si>
    <t>Senegal</t>
  </si>
  <si>
    <t>South Africa</t>
  </si>
  <si>
    <t>Tanzania</t>
  </si>
  <si>
    <t>Togo</t>
  </si>
  <si>
    <t>Tunisia</t>
  </si>
  <si>
    <t>Uganda</t>
  </si>
  <si>
    <t>Zambia</t>
  </si>
  <si>
    <t>Zimbabwe</t>
  </si>
  <si>
    <t>Burundi</t>
  </si>
  <si>
    <t>Cabo Verde</t>
  </si>
  <si>
    <t>Comoros</t>
  </si>
  <si>
    <t>Cote d'Ivoire</t>
  </si>
  <si>
    <t>Gabon</t>
  </si>
  <si>
    <t>Guinea</t>
  </si>
  <si>
    <t>Guinea-Bissau</t>
  </si>
  <si>
    <t>Lesotho</t>
  </si>
  <si>
    <t>Mauritania</t>
  </si>
  <si>
    <t>Mauritius</t>
  </si>
  <si>
    <t>Mozambique</t>
  </si>
  <si>
    <t>Sao Tome and Principe</t>
  </si>
  <si>
    <t>Sierra Leone</t>
  </si>
  <si>
    <t>Argentina</t>
  </si>
  <si>
    <t>Belize</t>
  </si>
  <si>
    <t>Bolivia</t>
  </si>
  <si>
    <t>Brazil</t>
  </si>
  <si>
    <t>Canada</t>
  </si>
  <si>
    <t>Chile</t>
  </si>
  <si>
    <t>Colombia</t>
  </si>
  <si>
    <t>Costa Rica</t>
  </si>
  <si>
    <t>Dominican Republic</t>
  </si>
  <si>
    <t>Ecuador</t>
  </si>
  <si>
    <t>El Salvador</t>
  </si>
  <si>
    <t>Guatemala</t>
  </si>
  <si>
    <t>Guyana</t>
  </si>
  <si>
    <t>Haiti</t>
  </si>
  <si>
    <t>Honduras</t>
  </si>
  <si>
    <t>Jamaica</t>
  </si>
  <si>
    <t>Mexico</t>
  </si>
  <si>
    <t>Nicaragua</t>
  </si>
  <si>
    <t>Panama</t>
  </si>
  <si>
    <t>Paraguay</t>
  </si>
  <si>
    <t>Peru</t>
  </si>
  <si>
    <t>Puerto Rico</t>
  </si>
  <si>
    <t>Suriname</t>
  </si>
  <si>
    <t>Trinidad and Tobago</t>
  </si>
  <si>
    <t>United States</t>
  </si>
  <si>
    <t>Uruguay</t>
  </si>
  <si>
    <t>Barbados</t>
  </si>
  <si>
    <t>St. Lucia</t>
  </si>
  <si>
    <t>St. Vincent and the Grenadines</t>
  </si>
  <si>
    <t>Afghanistan</t>
  </si>
  <si>
    <t>Azerbaijan</t>
  </si>
  <si>
    <t>Bahrain</t>
  </si>
  <si>
    <t>Bangladesh</t>
  </si>
  <si>
    <t>Bhutan</t>
  </si>
  <si>
    <t>Cambodia</t>
  </si>
  <si>
    <t>China</t>
  </si>
  <si>
    <t>Hong Kong SAR, China</t>
  </si>
  <si>
    <t>India</t>
  </si>
  <si>
    <t>Indonesia</t>
  </si>
  <si>
    <t>Iraq</t>
  </si>
  <si>
    <t>Israel</t>
  </si>
  <si>
    <t>Japan</t>
  </si>
  <si>
    <t>Jordan</t>
  </si>
  <si>
    <t>Kazakhstan</t>
  </si>
  <si>
    <t>Kuwait</t>
  </si>
  <si>
    <t>Lebanon</t>
  </si>
  <si>
    <t>Macao SAR, China</t>
  </si>
  <si>
    <t>Malaysia</t>
  </si>
  <si>
    <t>Maldives</t>
  </si>
  <si>
    <t>Mongolia</t>
  </si>
  <si>
    <t>Myanmar</t>
  </si>
  <si>
    <t>Nepal</t>
  </si>
  <si>
    <t>Oman</t>
  </si>
  <si>
    <t>Pakistan</t>
  </si>
  <si>
    <t>Philippines</t>
  </si>
  <si>
    <t>Qatar</t>
  </si>
  <si>
    <t>Saudi Arabia</t>
  </si>
  <si>
    <t>Singapore</t>
  </si>
  <si>
    <t>Sri Lanka</t>
  </si>
  <si>
    <t>Tajikistan</t>
  </si>
  <si>
    <t>Thailand</t>
  </si>
  <si>
    <t>Timor-Leste</t>
  </si>
  <si>
    <t>Turkey</t>
  </si>
  <si>
    <t>Turkmenistan</t>
  </si>
  <si>
    <t>United Arab Emirates</t>
  </si>
  <si>
    <t>Uzbekistan</t>
  </si>
  <si>
    <t>Vietnam</t>
  </si>
  <si>
    <t>West Bank and Gaza</t>
  </si>
  <si>
    <t>Australia</t>
  </si>
  <si>
    <t>New Zealand</t>
  </si>
  <si>
    <t>Fiji</t>
  </si>
  <si>
    <t>Papua New Guinea</t>
  </si>
  <si>
    <t>Samoa</t>
  </si>
  <si>
    <t>Solomon Islands</t>
  </si>
  <si>
    <t>Tonga</t>
  </si>
  <si>
    <t>Vanuatu</t>
  </si>
  <si>
    <t>Albania</t>
  </si>
  <si>
    <t>Europe</t>
  </si>
  <si>
    <t>Armenia</t>
  </si>
  <si>
    <t>Austria</t>
  </si>
  <si>
    <t>Belarus</t>
  </si>
  <si>
    <t>Belgium</t>
  </si>
  <si>
    <t>Bosnia and Herzegovina</t>
  </si>
  <si>
    <t>Bulgaria</t>
  </si>
  <si>
    <t>Croatia</t>
  </si>
  <si>
    <t>Cyprus</t>
  </si>
  <si>
    <t>Czech Republic</t>
  </si>
  <si>
    <t>Denmark</t>
  </si>
  <si>
    <t>Estonia</t>
  </si>
  <si>
    <t>Finland</t>
  </si>
  <si>
    <t>France</t>
  </si>
  <si>
    <t>Georgia</t>
  </si>
  <si>
    <t>Germany</t>
  </si>
  <si>
    <t>Greece</t>
  </si>
  <si>
    <t>Hungary</t>
  </si>
  <si>
    <t>Iceland</t>
  </si>
  <si>
    <t>Ireland</t>
  </si>
  <si>
    <t>Italy</t>
  </si>
  <si>
    <t>Latvia</t>
  </si>
  <si>
    <t>Lithuania</t>
  </si>
  <si>
    <t>Luxembourg</t>
  </si>
  <si>
    <t>Malta</t>
  </si>
  <si>
    <t>Moldova</t>
  </si>
  <si>
    <t>Montenegro</t>
  </si>
  <si>
    <t>Netherlands</t>
  </si>
  <si>
    <t>Norway</t>
  </si>
  <si>
    <t>Poland</t>
  </si>
  <si>
    <t>Portugal</t>
  </si>
  <si>
    <t>Romania</t>
  </si>
  <si>
    <t>Serbia</t>
  </si>
  <si>
    <t>Slovenia</t>
  </si>
  <si>
    <t>Spain</t>
  </si>
  <si>
    <t>Sweden</t>
  </si>
  <si>
    <t>Switzerland</t>
  </si>
  <si>
    <t>Ukraine</t>
  </si>
  <si>
    <t>United Kingdom</t>
  </si>
  <si>
    <t>access to electricity (% of population), 2017</t>
  </si>
  <si>
    <t>labor force, female (% of total labor force), 2017</t>
  </si>
  <si>
    <t>urbanization rate (urban population, %  of total population), 2017</t>
  </si>
  <si>
    <t>unemployment rate (unemployment, % of labor force), 2017</t>
  </si>
  <si>
    <t>GDP per capita, PPP (constant 2011 international $/cap.), 2007</t>
  </si>
  <si>
    <t>GDP per capita, PPP (constant 2011 international $/cap.), 2017</t>
  </si>
  <si>
    <t>employment in agriculture (% of total employment), 2017</t>
  </si>
  <si>
    <t>employment in industry (% of total employment), 2017</t>
  </si>
  <si>
    <t>employment in services (% of total employment), 2017</t>
  </si>
  <si>
    <t>life expectancy at birth (years), 2017</t>
  </si>
  <si>
    <t>self-employed (% of total employment), 2017</t>
  </si>
  <si>
    <t>On the worksheet World select the whole database</t>
  </si>
  <si>
    <t>deviation from the average</t>
  </si>
  <si>
    <t>square</t>
  </si>
  <si>
    <t>weighting</t>
  </si>
  <si>
    <t>quotient</t>
  </si>
  <si>
    <t>area/surface, population number (2017), population density (2017), number of urban population (2017), urbanization rate (2017), number of unemployed people (2017), unemployment rate (2017), GDP (2007), GDP (2017), GDP per capita (2007), GDP per capita (2017)</t>
  </si>
  <si>
    <t>number of unemployed people (2017), GDP (2017), population density (2017), GDP per capita (2007), GDP per capita (2017)</t>
  </si>
  <si>
    <t>number of unemployed people (2017), GDP (2017)</t>
  </si>
  <si>
    <t>Absolute indicators: area/surface, population number (2017), number of urban population (2017), number of unemployed people (2017), GDP (2007), GDP (2017)</t>
  </si>
  <si>
    <t>Realative indicators: population density (2017), urbanization rate (2017), unemployment rate (2017), GDP per capita (2007), GDP per capita (2017)</t>
  </si>
  <si>
    <t>Amoung the relative indicators the largest inequality is observable in case of the GDP per capita for 2007 and the urbanization rate is characterized by the smallest inequality</t>
  </si>
  <si>
    <t>country</t>
  </si>
  <si>
    <r>
      <t>surface area (km</t>
    </r>
    <r>
      <rPr>
        <vertAlign val="superscript"/>
        <sz val="10"/>
        <rFont val="Times New Roman CE"/>
        <family val="0"/>
      </rPr>
      <t>2</t>
    </r>
    <r>
      <rPr>
        <sz val="10"/>
        <rFont val="Times New Roman CE"/>
        <family val="1"/>
      </rPr>
      <t>)</t>
    </r>
  </si>
  <si>
    <r>
      <t>population density (people per km</t>
    </r>
    <r>
      <rPr>
        <vertAlign val="superscript"/>
        <sz val="10"/>
        <rFont val="Times New Roman CE"/>
        <family val="0"/>
      </rPr>
      <t>2</t>
    </r>
    <r>
      <rPr>
        <sz val="10"/>
        <rFont val="Times New Roman CE"/>
        <family val="1"/>
      </rPr>
      <t>), 2017</t>
    </r>
  </si>
  <si>
    <t>population (person), 2007</t>
  </si>
  <si>
    <t>population (person), 2017</t>
  </si>
  <si>
    <t>urban population (person), 2007</t>
  </si>
  <si>
    <t>urban population (person), 2017</t>
  </si>
  <si>
    <t>labor force (person), 2007</t>
  </si>
  <si>
    <t>labor force (person), 2017</t>
  </si>
  <si>
    <t>employed people (person), 2007</t>
  </si>
  <si>
    <t>employed people (person), 2017</t>
  </si>
  <si>
    <t>unemployed people (person), 2007</t>
  </si>
  <si>
    <t>unemployed people (person), 2017</t>
  </si>
  <si>
    <t>female population (person), 2017</t>
  </si>
  <si>
    <t>male population (person), 2017</t>
  </si>
  <si>
    <t>population ages 65 and above (person), 2017</t>
  </si>
  <si>
    <t>birth rate, crude (person per 1000 people), 2017</t>
  </si>
  <si>
    <t>net migration (person), 2017</t>
  </si>
  <si>
    <t>mobile cellular subscriptions (pieces), 2017</t>
  </si>
  <si>
    <t>secure internet servers (pieces), 2017</t>
  </si>
  <si>
    <t>population ages 0–14 (person), 2017</t>
  </si>
  <si>
    <t>population ages 15–64 (person), 2017</t>
  </si>
  <si>
    <t>Bahamas</t>
  </si>
  <si>
    <t>Brunei</t>
  </si>
  <si>
    <t>Egypt</t>
  </si>
  <si>
    <t>Gambia</t>
  </si>
  <si>
    <t>Iran</t>
  </si>
  <si>
    <t>Laos</t>
  </si>
  <si>
    <t>Macedonia</t>
  </si>
  <si>
    <t>Russia</t>
  </si>
  <si>
    <t>Slovakia</t>
  </si>
  <si>
    <t>Yemen</t>
  </si>
  <si>
    <t>Islam World</t>
  </si>
  <si>
    <t>Tropical Africa</t>
  </si>
  <si>
    <t>North America</t>
  </si>
  <si>
    <t>Latin America</t>
  </si>
  <si>
    <t>South Asia</t>
  </si>
  <si>
    <t>Southeast Asia</t>
  </si>
  <si>
    <t>East Asia</t>
  </si>
  <si>
    <t>Australia-Oceania</t>
  </si>
  <si>
    <t>Korea</t>
  </si>
  <si>
    <t>Kyrgyzistan</t>
  </si>
  <si>
    <t>cultural region</t>
  </si>
  <si>
    <t>Amoung the absolute indicators the largest inequality is observable in case of the population size and the area of the countries is characterized by the smallest inequality</t>
  </si>
  <si>
    <t>1. Create a new worksheet titled by South and Southeast Asia! Select the South &amp; Southeast Asian countries and their data from the worksheet World and copy them to the worksheet South and Southeast Asia!</t>
  </si>
  <si>
    <t>4. With the help of Herfindahl–Hirschman index determine which indicator is characterized with the strongest geographical concentration in South &amp; Southeast Asia at country level!</t>
  </si>
  <si>
    <t>Click on the name of the newly created worksheet with the left button of the mouse, modify the name of the worksheet to South and Southeast Asia</t>
  </si>
  <si>
    <t>Select the rows of South &amp; Southeast Asian countries then copy them together with the header to the newly created worksheet South and Southeast Asia</t>
  </si>
  <si>
    <t>Furthermore the territorial inequality of the GDP per capita decreased in South &amp; Southeast Asia in the period between 2007 and 2017</t>
  </si>
  <si>
    <t>3. With the help of relative range determine which indicator is charaterized by the largest territorial inequality amoung the South &amp; Southeast Asian countires!</t>
  </si>
  <si>
    <t>Have a good practice!</t>
  </si>
  <si>
    <t>divide the the ("normal" or unweighted) standard deviation with the ("normal" or unweighted) average and multiply with 100</t>
  </si>
  <si>
    <t>for each territory square these differences (results from the previous subtraction) (with the usage of ^2 symbols: right Alt Gr + 3 together, then 2)</t>
  </si>
  <si>
    <t>5. With the help of Herfindahl–Hirschman index determine which indicator is charaterized by the largest territorial inequality amoung the South &amp; Southeast Asian countires!</t>
  </si>
  <si>
    <t>population density (2017), GDP per capita (2007), GDP per capita (2017)</t>
  </si>
  <si>
    <t>kistérség</t>
  </si>
  <si>
    <t>%-%</t>
  </si>
  <si>
    <t>abs</t>
  </si>
  <si>
    <t>Hoover index</t>
  </si>
  <si>
    <t>area%</t>
  </si>
  <si>
    <t>pop%(2017)</t>
  </si>
  <si>
    <t>pop% (2007)</t>
  </si>
  <si>
    <t>GDP% (2007)</t>
  </si>
  <si>
    <t>pop% (2017)</t>
  </si>
  <si>
    <t>GDP% (2017)</t>
  </si>
  <si>
    <t>calculate it for two absolute indicators (the two absolute indicators could be the numerator and the denominator of one relative indicator)</t>
  </si>
  <si>
    <t>sum the values of both of the absolute data series</t>
  </si>
  <si>
    <t>halve this total value (result of previous addition)</t>
  </si>
  <si>
    <t>for each territory calculate the percentage share of the given territory from this total value (result of previous addition) (for both of the absolute indicators)</t>
  </si>
  <si>
    <t>for each territory take the absolute value of these differences (results from the previous subtraction) (with the usage of ABS function/formula)</t>
  </si>
  <si>
    <t>for each territory calculate the deviation (difference) of the percentage share of one absolute indicator from the percentage share of the other absolute indicator</t>
  </si>
  <si>
    <t>sum these absolute values (results from the previous transformation to absolute values)</t>
  </si>
</sst>
</file>

<file path=xl/styles.xml><?xml version="1.0" encoding="utf-8"?>
<styleSheet xmlns="http://schemas.openxmlformats.org/spreadsheetml/2006/main">
  <numFmts count="7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0000"/>
    <numFmt numFmtId="174" formatCode="0.00000000"/>
    <numFmt numFmtId="175" formatCode="0.0000000"/>
    <numFmt numFmtId="176" formatCode="0.000000"/>
    <numFmt numFmtId="177" formatCode="0.00000"/>
    <numFmt numFmtId="178" formatCode="0.0000"/>
    <numFmt numFmtId="179" formatCode="0.000"/>
    <numFmt numFmtId="180" formatCode="&quot;Igen&quot;;&quot;Igen&quot;;&quot;Nem&quot;"/>
    <numFmt numFmtId="181" formatCode="&quot;Igaz&quot;;&quot;Igaz&quot;;&quot;Hamis&quot;"/>
    <numFmt numFmtId="182" formatCode="&quot;Be&quot;;&quot;Be&quot;;&quot;Ki&quot;"/>
    <numFmt numFmtId="183" formatCode="_(&quot;Ft&quot;* #,##0.00_);_(&quot;Ft&quot;* \(#,##0.00\);_(&quot;Ft&quot;* &quot;-&quot;??_);_(@_)"/>
    <numFmt numFmtId="184" formatCode="_(&quot;Ft&quot;* #,##0_);_(&quot;Ft&quot;* \(#,##0\);_(&quot;Ft&quot;* &quot;-&quot;_);_(@_)"/>
    <numFmt numFmtId="185" formatCode="&quot;Ft&quot;#,##0_);\(&quot;Ft&quot;#,##0\)"/>
    <numFmt numFmtId="186" formatCode="&quot;Ft&quot;#,##0_);[Red]\(&quot;Ft&quot;#,##0\)"/>
    <numFmt numFmtId="187" formatCode="&quot;Ft&quot;#,##0.00_);\(&quot;Ft&quot;#,##0.00\)"/>
    <numFmt numFmtId="188" formatCode="&quot;Ft&quot;#,##0.00_);[Red]\(&quot;Ft&quot;#,##0.00\)"/>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 #,##0_-;\-* #,##0_-;_-* &quot;-&quot;_-;_-@_-"/>
    <numFmt numFmtId="195" formatCode="_-&quot;£&quot;* #,##0.00_-;\-&quot;£&quot;* #,##0.00_-;_-&quot;£&quot;* &quot;-&quot;??_-;_-@_-"/>
    <numFmt numFmtId="196" formatCode="_-* #,##0.00_-;\-* #,##0.00_-;_-* &quot;-&quot;??_-;_-@_-"/>
    <numFmt numFmtId="197" formatCode="#,##0\ &quot;SIT&quot;;\-#,##0\ &quot;SIT&quot;"/>
    <numFmt numFmtId="198" formatCode="#,##0\ &quot;SIT&quot;;[Red]\-#,##0\ &quot;SIT&quot;"/>
    <numFmt numFmtId="199" formatCode="#,##0.00\ &quot;SIT&quot;;\-#,##0.00\ &quot;SIT&quot;"/>
    <numFmt numFmtId="200" formatCode="#,##0.00\ &quot;SIT&quot;;[Red]\-#,##0.00\ &quot;SIT&quot;"/>
    <numFmt numFmtId="201" formatCode="_-* #,##0\ &quot;SIT&quot;_-;\-* #,##0\ &quot;SIT&quot;_-;_-* &quot;-&quot;\ &quot;SIT&quot;_-;_-@_-"/>
    <numFmt numFmtId="202" formatCode="_-* #,##0\ _S_I_T_-;\-* #,##0\ _S_I_T_-;_-* &quot;-&quot;\ _S_I_T_-;_-@_-"/>
    <numFmt numFmtId="203" formatCode="_-* #,##0.00\ &quot;SIT&quot;_-;\-* #,##0.00\ &quot;SIT&quot;_-;_-* &quot;-&quot;??\ &quot;SIT&quot;_-;_-@_-"/>
    <numFmt numFmtId="204" formatCode="_-* #,##0.00\ _S_I_T_-;\-* #,##0.00\ _S_I_T_-;_-* &quot;-&quot;??\ _S_I_T_-;_-@_-"/>
    <numFmt numFmtId="205" formatCode="000"/>
    <numFmt numFmtId="206" formatCode="#,##0.0"/>
    <numFmt numFmtId="207" formatCode="#,##0\ &quot;Esc.&quot;;\-#,##0\ &quot;Esc.&quot;"/>
    <numFmt numFmtId="208" formatCode="#,##0\ &quot;Esc.&quot;;[Red]\-#,##0\ &quot;Esc.&quot;"/>
    <numFmt numFmtId="209" formatCode="#,##0.00\ &quot;Esc.&quot;;\-#,##0.00\ &quot;Esc.&quot;"/>
    <numFmt numFmtId="210" formatCode="#,##0.00\ &quot;Esc.&quot;;[Red]\-#,##0.00\ &quot;Esc.&quot;"/>
    <numFmt numFmtId="211" formatCode="_-* #,##0\ &quot;Esc.&quot;_-;\-* #,##0\ &quot;Esc.&quot;_-;_-* &quot;-&quot;\ &quot;Esc.&quot;_-;_-@_-"/>
    <numFmt numFmtId="212" formatCode="_-* #,##0\ _E_s_c_._-;\-* #,##0\ _E_s_c_._-;_-* &quot;-&quot;\ _E_s_c_._-;_-@_-"/>
    <numFmt numFmtId="213" formatCode="_-* #,##0.00\ &quot;Esc.&quot;_-;\-* #,##0.00\ &quot;Esc.&quot;_-;_-* &quot;-&quot;??\ &quot;Esc.&quot;_-;_-@_-"/>
    <numFmt numFmtId="214" formatCode="_-* #,##0.00\ _E_s_c_._-;\-* #,##0.00\ _E_s_c_._-;_-* &quot;-&quot;??\ _E_s_c_._-;_-@_-"/>
    <numFmt numFmtId="215" formatCode="0.0000000000"/>
    <numFmt numFmtId="216" formatCode="0_);[Red]\-0_)"/>
    <numFmt numFmtId="217" formatCode="0.00;[Red]0.00"/>
    <numFmt numFmtId="218" formatCode="0;[Red]0"/>
    <numFmt numFmtId="219" formatCode="0;0"/>
    <numFmt numFmtId="220" formatCode="0.0000E+00"/>
    <numFmt numFmtId="221" formatCode="0.000E+00"/>
    <numFmt numFmtId="222" formatCode="0.0E+00"/>
    <numFmt numFmtId="223" formatCode="0E+00"/>
    <numFmt numFmtId="224" formatCode="m/d/yyyy"/>
    <numFmt numFmtId="225" formatCode="[$¥€-2]\ #\ ##,000_);[Red]\([$€-2]\ #\ ##,000\)"/>
    <numFmt numFmtId="226" formatCode="[$-40E]yyyy\.\ mmmm\ d\."/>
  </numFmts>
  <fonts count="70">
    <font>
      <sz val="10"/>
      <name val="Arial CE"/>
      <family val="0"/>
    </font>
    <font>
      <sz val="10"/>
      <name val="Times New Roman CE"/>
      <family val="1"/>
    </font>
    <font>
      <b/>
      <sz val="10"/>
      <name val="Times New Roman CE"/>
      <family val="1"/>
    </font>
    <font>
      <u val="single"/>
      <sz val="10"/>
      <color indexed="12"/>
      <name val="Times New Roman CE"/>
      <family val="0"/>
    </font>
    <font>
      <u val="single"/>
      <sz val="7.5"/>
      <color indexed="36"/>
      <name val="Arial CE"/>
      <family val="0"/>
    </font>
    <font>
      <b/>
      <u val="single"/>
      <sz val="12"/>
      <name val="Times New Roman CE"/>
      <family val="1"/>
    </font>
    <font>
      <sz val="1.75"/>
      <color indexed="8"/>
      <name val="Times New Roman CE"/>
      <family val="0"/>
    </font>
    <font>
      <sz val="1.5"/>
      <color indexed="8"/>
      <name val="Times New Roman CE"/>
      <family val="0"/>
    </font>
    <font>
      <sz val="1.6"/>
      <color indexed="8"/>
      <name val="Times New Roman CE"/>
      <family val="0"/>
    </font>
    <font>
      <sz val="1.5"/>
      <color indexed="8"/>
      <name val="Arial CE"/>
      <family val="0"/>
    </font>
    <font>
      <sz val="1.25"/>
      <color indexed="8"/>
      <name val="Arial CE"/>
      <family val="0"/>
    </font>
    <font>
      <sz val="1.35"/>
      <color indexed="8"/>
      <name val="Arial CE"/>
      <family val="0"/>
    </font>
    <font>
      <sz val="1"/>
      <color indexed="8"/>
      <name val="Arial CE"/>
      <family val="0"/>
    </font>
    <font>
      <sz val="1.25"/>
      <color indexed="8"/>
      <name val="Times New Roman CE"/>
      <family val="0"/>
    </font>
    <font>
      <vertAlign val="superscript"/>
      <sz val="1.5"/>
      <color indexed="8"/>
      <name val="Times New Roman CE"/>
      <family val="0"/>
    </font>
    <font>
      <sz val="1.75"/>
      <color indexed="12"/>
      <name val="Times New Roman CE"/>
      <family val="0"/>
    </font>
    <font>
      <sz val="1.75"/>
      <color indexed="17"/>
      <name val="Times New Roman CE"/>
      <family val="0"/>
    </font>
    <font>
      <sz val="1.75"/>
      <color indexed="8"/>
      <name val="Arial CE"/>
      <family val="0"/>
    </font>
    <font>
      <sz val="1.6"/>
      <color indexed="8"/>
      <name val="Arial CE"/>
      <family val="0"/>
    </font>
    <font>
      <vertAlign val="superscript"/>
      <sz val="1.75"/>
      <color indexed="12"/>
      <name val="Times New Roman CE"/>
      <family val="0"/>
    </font>
    <font>
      <vertAlign val="superscript"/>
      <sz val="1.75"/>
      <color indexed="17"/>
      <name val="Times New Roman CE"/>
      <family val="0"/>
    </font>
    <font>
      <vertAlign val="superscript"/>
      <sz val="1.75"/>
      <color indexed="8"/>
      <name val="Arial CE"/>
      <family val="0"/>
    </font>
    <font>
      <sz val="1.15"/>
      <color indexed="8"/>
      <name val="Times New Roman CE"/>
      <family val="0"/>
    </font>
    <font>
      <sz val="2.5"/>
      <color indexed="8"/>
      <name val="Times New Roman CE"/>
      <family val="0"/>
    </font>
    <font>
      <sz val="2.3"/>
      <color indexed="8"/>
      <name val="Times New Roman CE"/>
      <family val="0"/>
    </font>
    <font>
      <vertAlign val="superscript"/>
      <sz val="10"/>
      <name val="Times New Roman CE"/>
      <family val="0"/>
    </font>
    <font>
      <sz val="11"/>
      <color indexed="9"/>
      <name val="Calibri"/>
      <family val="2"/>
    </font>
    <font>
      <sz val="11"/>
      <color indexed="8"/>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75"/>
      <color indexed="8"/>
      <name val="Times New Roman CE"/>
      <family val="0"/>
    </font>
    <font>
      <b/>
      <sz val="2.5"/>
      <color indexed="8"/>
      <name val="Arial CE"/>
      <family val="0"/>
    </font>
    <font>
      <b/>
      <sz val="2.75"/>
      <color indexed="8"/>
      <name val="Arial CE"/>
      <family val="0"/>
    </font>
    <font>
      <b/>
      <sz val="1.5"/>
      <color indexed="8"/>
      <name val="Arial CE"/>
      <family val="0"/>
    </font>
    <font>
      <b/>
      <sz val="2.25"/>
      <color indexed="8"/>
      <name val="Arial CE"/>
      <family val="0"/>
    </font>
    <font>
      <b/>
      <sz val="2"/>
      <color indexed="8"/>
      <name val="Arial CE"/>
      <family val="0"/>
    </font>
    <font>
      <b/>
      <sz val="1.75"/>
      <color indexed="8"/>
      <name val="Arial CE"/>
      <family val="0"/>
    </font>
    <font>
      <sz val="2"/>
      <color indexed="8"/>
      <name val="Arial CE"/>
      <family val="0"/>
    </font>
    <font>
      <b/>
      <sz val="1.25"/>
      <color indexed="8"/>
      <name val="Times New Roman CE"/>
      <family val="0"/>
    </font>
    <font>
      <b/>
      <sz val="3"/>
      <color indexed="8"/>
      <name val="Times New Roman CE"/>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1" applyNumberFormat="0" applyAlignment="0" applyProtection="0"/>
    <xf numFmtId="0" fontId="56" fillId="0" borderId="0" applyNumberForma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62" fillId="0" borderId="6" applyNumberFormat="0" applyFill="0" applyAlignment="0" applyProtection="0"/>
    <xf numFmtId="0" fontId="0" fillId="21" borderId="7" applyNumberFormat="0" applyFont="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3" fillId="28" borderId="0" applyNumberFormat="0" applyBorder="0" applyAlignment="0" applyProtection="0"/>
    <xf numFmtId="0" fontId="64" fillId="29" borderId="8" applyNumberFormat="0" applyAlignment="0" applyProtection="0"/>
    <xf numFmtId="0" fontId="4" fillId="0" borderId="0" applyNumberForma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0" borderId="0" applyNumberFormat="0" applyBorder="0" applyAlignment="0" applyProtection="0"/>
    <xf numFmtId="0" fontId="68" fillId="31" borderId="0" applyNumberFormat="0" applyBorder="0" applyAlignment="0" applyProtection="0"/>
    <xf numFmtId="0" fontId="69" fillId="29" borderId="1" applyNumberFormat="0" applyAlignment="0" applyProtection="0"/>
    <xf numFmtId="9" fontId="0" fillId="0" borderId="0" applyFont="0" applyFill="0" applyBorder="0" applyAlignment="0" applyProtection="0"/>
  </cellStyleXfs>
  <cellXfs count="39">
    <xf numFmtId="0" fontId="0" fillId="0" borderId="0" xfId="0" applyAlignment="1">
      <alignment/>
    </xf>
    <xf numFmtId="1" fontId="1" fillId="0" borderId="0" xfId="0" applyNumberFormat="1" applyFont="1" applyAlignment="1">
      <alignment/>
    </xf>
    <xf numFmtId="0" fontId="1" fillId="0" borderId="0" xfId="0" applyFont="1" applyAlignment="1">
      <alignment/>
    </xf>
    <xf numFmtId="0" fontId="1" fillId="0" borderId="0" xfId="0" applyFont="1" applyAlignment="1" quotePrefix="1">
      <alignment/>
    </xf>
    <xf numFmtId="172" fontId="1" fillId="0" borderId="0" xfId="0" applyNumberFormat="1" applyFont="1" applyAlignment="1">
      <alignment/>
    </xf>
    <xf numFmtId="2" fontId="1" fillId="0" borderId="0" xfId="0" applyNumberFormat="1" applyFont="1" applyAlignment="1">
      <alignment/>
    </xf>
    <xf numFmtId="1" fontId="1"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wrapText="1"/>
    </xf>
    <xf numFmtId="2" fontId="2" fillId="4" borderId="0" xfId="0" applyNumberFormat="1" applyFont="1" applyFill="1" applyAlignment="1">
      <alignment/>
    </xf>
    <xf numFmtId="0" fontId="1" fillId="0" borderId="0" xfId="0" applyFont="1" applyAlignment="1">
      <alignment wrapText="1"/>
    </xf>
    <xf numFmtId="0" fontId="1" fillId="0" borderId="0" xfId="0" applyFont="1" applyFill="1" applyBorder="1" applyAlignment="1">
      <alignment horizontal="center" vertical="center" wrapText="1"/>
    </xf>
    <xf numFmtId="0" fontId="2" fillId="0" borderId="0" xfId="0" applyFont="1" applyAlignment="1">
      <alignment/>
    </xf>
    <xf numFmtId="2" fontId="1" fillId="0" borderId="0" xfId="0" applyNumberFormat="1" applyFont="1" applyFill="1" applyAlignment="1">
      <alignment/>
    </xf>
    <xf numFmtId="2" fontId="2" fillId="0" borderId="0" xfId="0" applyNumberFormat="1" applyFont="1" applyFill="1" applyAlignment="1">
      <alignment/>
    </xf>
    <xf numFmtId="0" fontId="1" fillId="0" borderId="0" xfId="0" applyFont="1" applyFill="1" applyAlignment="1">
      <alignment/>
    </xf>
    <xf numFmtId="172" fontId="1" fillId="0" borderId="0" xfId="0" applyNumberFormat="1" applyFont="1" applyFill="1" applyBorder="1" applyAlignment="1">
      <alignment horizontal="right" vertical="center" wrapText="1"/>
    </xf>
    <xf numFmtId="172" fontId="1" fillId="0" borderId="0" xfId="0" applyNumberFormat="1" applyFont="1" applyFill="1" applyBorder="1" applyAlignment="1">
      <alignment horizontal="right"/>
    </xf>
    <xf numFmtId="0" fontId="1" fillId="0" borderId="11" xfId="0" applyFont="1" applyFill="1" applyBorder="1" applyAlignment="1">
      <alignment horizontal="left"/>
    </xf>
    <xf numFmtId="172" fontId="1" fillId="0" borderId="12" xfId="0" applyNumberFormat="1" applyFont="1" applyFill="1" applyBorder="1" applyAlignment="1">
      <alignment horizontal="right" vertical="center" wrapText="1"/>
    </xf>
    <xf numFmtId="0" fontId="1" fillId="0" borderId="11" xfId="0" applyFont="1" applyFill="1" applyBorder="1" applyAlignment="1">
      <alignment horizontal="left" vertical="center" wrapText="1"/>
    </xf>
    <xf numFmtId="172" fontId="1" fillId="0" borderId="12" xfId="0" applyNumberFormat="1" applyFont="1" applyFill="1" applyBorder="1" applyAlignment="1">
      <alignment horizontal="right"/>
    </xf>
    <xf numFmtId="0" fontId="1" fillId="0" borderId="13" xfId="0" applyFont="1" applyFill="1" applyBorder="1" applyAlignment="1">
      <alignment horizontal="left" vertical="center" wrapText="1"/>
    </xf>
    <xf numFmtId="172" fontId="1" fillId="0" borderId="14" xfId="0" applyNumberFormat="1" applyFont="1" applyFill="1" applyBorder="1" applyAlignment="1">
      <alignment horizontal="right"/>
    </xf>
    <xf numFmtId="172" fontId="1" fillId="0" borderId="15" xfId="0" applyNumberFormat="1" applyFont="1" applyFill="1" applyBorder="1" applyAlignment="1">
      <alignment horizontal="right"/>
    </xf>
    <xf numFmtId="0" fontId="1" fillId="0" borderId="16" xfId="0" applyFont="1" applyFill="1" applyBorder="1" applyAlignment="1">
      <alignment/>
    </xf>
    <xf numFmtId="1" fontId="1" fillId="0" borderId="17"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0" xfId="0" applyFont="1" applyAlignment="1">
      <alignment/>
    </xf>
    <xf numFmtId="0" fontId="2" fillId="0" borderId="0" xfId="0" applyFont="1" applyAlignment="1">
      <alignment/>
    </xf>
    <xf numFmtId="0" fontId="2" fillId="4" borderId="0" xfId="0" applyFont="1" applyFill="1" applyAlignment="1">
      <alignment/>
    </xf>
    <xf numFmtId="0" fontId="1" fillId="4" borderId="0" xfId="0" applyFont="1" applyFill="1" applyAlignment="1">
      <alignment/>
    </xf>
    <xf numFmtId="0" fontId="5" fillId="0" borderId="0" xfId="0" applyFont="1" applyAlignment="1">
      <alignment/>
    </xf>
    <xf numFmtId="0" fontId="5" fillId="0" borderId="0" xfId="0" applyFont="1" applyAlignment="1">
      <alignment/>
    </xf>
    <xf numFmtId="0" fontId="1" fillId="0" borderId="0" xfId="0" applyFont="1" applyFill="1" applyAlignment="1">
      <alignment/>
    </xf>
    <xf numFmtId="0" fontId="1" fillId="0" borderId="0" xfId="0" applyFont="1" applyFill="1" applyAlignment="1">
      <alignment vertical="top" wrapText="1"/>
    </xf>
    <xf numFmtId="0" fontId="0" fillId="0" borderId="0" xfId="0" applyFill="1" applyAlignment="1">
      <alignment vertical="top"/>
    </xf>
    <xf numFmtId="0" fontId="0" fillId="0" borderId="0" xfId="0" applyFill="1" applyAlignment="1">
      <alignment/>
    </xf>
    <xf numFmtId="178" fontId="2" fillId="4" borderId="0" xfId="0" applyNumberFormat="1" applyFont="1" applyFill="1" applyAlignment="1">
      <alignment/>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51.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52.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5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CE"/>
                <a:ea typeface="Arial CE"/>
                <a:cs typeface="Arial CE"/>
              </a:rPr>
              <a:t>A fejlettség regionális különbségének változása Magyarországon
(1994-2000)</a:t>
            </a:r>
          </a:p>
        </c:rich>
      </c:tx>
      <c:layout/>
      <c:spPr>
        <a:noFill/>
        <a:ln>
          <a:noFill/>
        </a:ln>
      </c:spPr>
    </c:title>
    <c:plotArea>
      <c:layout/>
      <c:barChart>
        <c:barDir val="col"/>
        <c:grouping val="clustered"/>
        <c:varyColors val="0"/>
        <c:ser>
          <c:idx val="0"/>
          <c:order val="0"/>
          <c:tx>
            <c:v>1994</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'key (answers)'!#REF!</c:f>
              <c:strCache>
                <c:ptCount val="1"/>
                <c:pt idx="0">
                  <c:v>1</c:v>
                </c:pt>
              </c:strCache>
            </c:strRef>
          </c:cat>
          <c:val>
            <c:numRef>
              <c:f>'key (answers)'!#REF!</c:f>
              <c:numCache>
                <c:ptCount val="1"/>
                <c:pt idx="0">
                  <c:v>1</c:v>
                </c:pt>
              </c:numCache>
            </c:numRef>
          </c:val>
        </c:ser>
        <c:ser>
          <c:idx val="1"/>
          <c:order val="1"/>
          <c:tx>
            <c:v>2000</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'key (answers)'!#REF!</c:f>
              <c:strCache>
                <c:ptCount val="1"/>
                <c:pt idx="0">
                  <c:v>1</c:v>
                </c:pt>
              </c:strCache>
            </c:strRef>
          </c:cat>
          <c:val>
            <c:numRef>
              <c:f>'key (answers)'!#REF!</c:f>
              <c:numCache>
                <c:ptCount val="1"/>
                <c:pt idx="0">
                  <c:v>1</c:v>
                </c:pt>
              </c:numCache>
            </c:numRef>
          </c:val>
        </c:ser>
        <c:axId val="51738686"/>
        <c:axId val="62994991"/>
      </c:barChart>
      <c:catAx>
        <c:axId val="5173868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50" b="0" i="0" u="none" baseline="0">
                <a:solidFill>
                  <a:srgbClr val="000000"/>
                </a:solidFill>
              </a:defRPr>
            </a:pPr>
          </a:p>
        </c:txPr>
        <c:crossAx val="62994991"/>
        <c:crosses val="autoZero"/>
        <c:auto val="1"/>
        <c:lblOffset val="100"/>
        <c:tickLblSkip val="1"/>
        <c:noMultiLvlLbl val="0"/>
      </c:catAx>
      <c:valAx>
        <c:axId val="62994991"/>
        <c:scaling>
          <c:orientation val="minMax"/>
        </c:scaling>
        <c:axPos val="l"/>
        <c:title>
          <c:tx>
            <c:rich>
              <a:bodyPr vert="horz" rot="-5400000" anchor="ctr"/>
              <a:lstStyle/>
              <a:p>
                <a:pPr algn="ctr">
                  <a:defRPr/>
                </a:pPr>
                <a:r>
                  <a:rPr lang="en-US" cap="none" sz="175" b="1" i="0" u="none" baseline="0">
                    <a:solidFill>
                      <a:srgbClr val="000000"/>
                    </a:solidFill>
                  </a:rPr>
                  <a:t>GDP/fő (ország=100%)</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738686"/>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6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CE"/>
                <a:ea typeface="Arial CE"/>
                <a:cs typeface="Arial CE"/>
              </a:rPr>
              <a:t>Az EU tagállamainak csoportosítása két jelzőszám szerint</a:t>
            </a:r>
          </a:p>
        </c:rich>
      </c:tx>
      <c:layout/>
      <c:spPr>
        <a:noFill/>
        <a:ln w="3175">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yVal>
            <c:numLit>
              <c:ptCount val="1"/>
              <c:pt idx="0">
                <c:v>0</c:v>
              </c:pt>
            </c:numLit>
          </c:yVal>
          <c:smooth val="0"/>
        </c:ser>
        <c:axId val="56022426"/>
        <c:axId val="34439787"/>
      </c:scatterChart>
      <c:valAx>
        <c:axId val="56022426"/>
        <c:scaling>
          <c:orientation val="minMax"/>
          <c:max val="67"/>
          <c:min val="45"/>
        </c:scaling>
        <c:axPos val="b"/>
        <c:title>
          <c:tx>
            <c:rich>
              <a:bodyPr vert="horz" rot="0" anchor="ctr"/>
              <a:lstStyle/>
              <a:p>
                <a:pPr algn="ctr">
                  <a:defRPr/>
                </a:pPr>
                <a:r>
                  <a:rPr lang="en-US" cap="none" sz="150" b="1" i="0" u="none" baseline="0">
                    <a:solidFill>
                      <a:srgbClr val="000000"/>
                    </a:solidFill>
                    <a:latin typeface="Arial CE"/>
                    <a:ea typeface="Arial CE"/>
                    <a:cs typeface="Arial CE"/>
                  </a:rPr>
                  <a:t>Aktív népesség aránya (%), 2000</a:t>
                </a:r>
              </a:p>
            </c:rich>
          </c:tx>
          <c:layout/>
          <c:overlay val="0"/>
          <c:spPr>
            <a:noFill/>
            <a:ln w="3175">
              <a:noFill/>
            </a:ln>
          </c:spPr>
        </c:title>
        <c:delete val="0"/>
        <c:numFmt formatCode="General" sourceLinked="1"/>
        <c:majorTickMark val="none"/>
        <c:minorTickMark val="none"/>
        <c:tickLblPos val="low"/>
        <c:spPr>
          <a:ln w="3175">
            <a:solidFill>
              <a:srgbClr val="000000"/>
            </a:solidFill>
          </a:ln>
        </c:spPr>
        <c:crossAx val="34439787"/>
        <c:crossesAt val="100"/>
        <c:crossBetween val="midCat"/>
        <c:dispUnits/>
      </c:valAx>
      <c:valAx>
        <c:axId val="34439787"/>
        <c:scaling>
          <c:orientation val="minMax"/>
          <c:max val="200"/>
        </c:scaling>
        <c:axPos val="l"/>
        <c:title>
          <c:tx>
            <c:rich>
              <a:bodyPr vert="horz" rot="-5400000" anchor="ctr"/>
              <a:lstStyle/>
              <a:p>
                <a:pPr algn="ctr">
                  <a:defRPr/>
                </a:pPr>
                <a:r>
                  <a:rPr lang="en-US" cap="none" sz="150" b="1" i="0" u="none" baseline="0">
                    <a:solidFill>
                      <a:srgbClr val="000000"/>
                    </a:solidFill>
                    <a:latin typeface="Arial CE"/>
                    <a:ea typeface="Arial CE"/>
                    <a:cs typeface="Arial CE"/>
                  </a:rPr>
                  <a:t>GDP/fő (PPS, EU15=100%), 2000</a:t>
                </a:r>
              </a:p>
            </c:rich>
          </c:tx>
          <c:layout/>
          <c:overlay val="0"/>
          <c:spPr>
            <a:noFill/>
            <a:ln w="3175">
              <a:noFill/>
            </a:ln>
          </c:spPr>
        </c:title>
        <c:delete val="0"/>
        <c:numFmt formatCode="General" sourceLinked="1"/>
        <c:majorTickMark val="none"/>
        <c:minorTickMark val="none"/>
        <c:tickLblPos val="low"/>
        <c:spPr>
          <a:ln w="3175">
            <a:solidFill>
              <a:srgbClr val="000000"/>
            </a:solidFill>
          </a:ln>
        </c:spPr>
        <c:crossAx val="56022426"/>
        <c:crossesAt val="56"/>
        <c:crossBetween val="midCat"/>
        <c:dispUnits/>
        <c:minorUnit val="1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CE"/>
          <a:ea typeface="Arial CE"/>
          <a:cs typeface="Arial CE"/>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E"/>
                <a:ea typeface="Arial CE"/>
                <a:cs typeface="Arial CE"/>
              </a:rPr>
              <a:t>India és Pakisztán kereskedelemi adatainak alakulása az 1990-es években</a:t>
            </a:r>
          </a:p>
        </c:rich>
      </c:tx>
      <c:layout/>
      <c:spPr>
        <a:noFill/>
        <a:ln w="3175">
          <a:noFill/>
        </a:ln>
      </c:spPr>
    </c:title>
    <c:plotArea>
      <c:layout/>
      <c:scatterChart>
        <c:scatterStyle val="lineMarker"/>
        <c:varyColors val="0"/>
        <c:ser>
          <c:idx val="0"/>
          <c:order val="0"/>
          <c:tx>
            <c:v>India</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69696"/>
              </a:solidFill>
              <a:ln>
                <a:solidFill>
                  <a:srgbClr val="969696"/>
                </a:solidFill>
              </a:ln>
            </c:spPr>
          </c:marker>
          <c:yVal>
            <c:numLit>
              <c:ptCount val="1"/>
              <c:pt idx="0">
                <c:v>0</c:v>
              </c:pt>
            </c:numLit>
          </c:yVal>
          <c:smooth val="0"/>
        </c:ser>
        <c:ser>
          <c:idx val="1"/>
          <c:order val="1"/>
          <c:tx>
            <c:v>Pakisztán</c:v>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yVal>
            <c:numLit>
              <c:ptCount val="1"/>
              <c:pt idx="0">
                <c:v>0</c:v>
              </c:pt>
            </c:numLit>
          </c:y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0"/>
        </c:ser>
        <c:axId val="41522628"/>
        <c:axId val="38159333"/>
      </c:scatterChart>
      <c:valAx>
        <c:axId val="41522628"/>
        <c:scaling>
          <c:orientation val="minMax"/>
          <c:max val="100"/>
        </c:scaling>
        <c:axPos val="b"/>
        <c:title>
          <c:tx>
            <c:rich>
              <a:bodyPr vert="horz" rot="0" anchor="ctr"/>
              <a:lstStyle/>
              <a:p>
                <a:pPr algn="ctr">
                  <a:defRPr/>
                </a:pPr>
                <a:r>
                  <a:rPr lang="en-US" cap="none" sz="150" b="1" i="0" u="none" baseline="0">
                    <a:solidFill>
                      <a:srgbClr val="000000"/>
                    </a:solidFill>
                    <a:latin typeface="Arial CE"/>
                    <a:ea typeface="Arial CE"/>
                    <a:cs typeface="Arial CE"/>
                  </a:rPr>
                  <a:t>egy főre jutó export ($)</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CE"/>
                <a:ea typeface="Arial CE"/>
                <a:cs typeface="Arial CE"/>
              </a:defRPr>
            </a:pPr>
          </a:p>
        </c:txPr>
        <c:crossAx val="38159333"/>
        <c:crosses val="autoZero"/>
        <c:crossBetween val="midCat"/>
        <c:dispUnits/>
        <c:majorUnit val="20"/>
      </c:valAx>
      <c:valAx>
        <c:axId val="38159333"/>
        <c:scaling>
          <c:orientation val="minMax"/>
          <c:max val="100"/>
        </c:scaling>
        <c:axPos val="l"/>
        <c:title>
          <c:tx>
            <c:rich>
              <a:bodyPr vert="horz" rot="-5400000" anchor="ctr"/>
              <a:lstStyle/>
              <a:p>
                <a:pPr algn="ctr">
                  <a:defRPr/>
                </a:pPr>
                <a:r>
                  <a:rPr lang="en-US" cap="none" sz="150" b="1" i="0" u="none" baseline="0">
                    <a:solidFill>
                      <a:srgbClr val="000000"/>
                    </a:solidFill>
                    <a:latin typeface="Arial CE"/>
                    <a:ea typeface="Arial CE"/>
                    <a:cs typeface="Arial CE"/>
                  </a:rPr>
                  <a:t>egy főre jutó inport ($)</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CE"/>
                <a:ea typeface="Arial CE"/>
                <a:cs typeface="Arial CE"/>
              </a:defRPr>
            </a:pPr>
          </a:p>
        </c:txPr>
        <c:crossAx val="41522628"/>
        <c:crosses val="autoZero"/>
        <c:crossBetween val="midCat"/>
        <c:dispUnits/>
        <c:majorUnit val="20"/>
      </c:valAx>
      <c:spPr>
        <a:solidFill>
          <a:srgbClr val="FFFFFF"/>
        </a:solidFill>
        <a:ln w="12700">
          <a:solidFill>
            <a:srgbClr val="808080"/>
          </a:solidFill>
        </a:ln>
      </c:spPr>
    </c:plotArea>
    <c:legend>
      <c:legendPos val="r"/>
      <c:legendEntry>
        <c:idx val="2"/>
        <c:delete val="1"/>
      </c:legendEntry>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CE"/>
              <a:ea typeface="Arial CE"/>
              <a:cs typeface="Arial CE"/>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CE"/>
          <a:ea typeface="Arial CE"/>
          <a:cs typeface="Arial CE"/>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CE"/>
                <a:ea typeface="Arial CE"/>
                <a:cs typeface="Arial CE"/>
              </a:rPr>
              <a:t>Az EU csatlakozásra váró országok három jelzőszám tükrében (2000)</a:t>
            </a:r>
          </a:p>
        </c:rich>
      </c:tx>
      <c:layout/>
      <c:spPr>
        <a:noFill/>
        <a:ln w="3175">
          <a:noFill/>
        </a:ln>
      </c:spPr>
    </c:title>
    <c:plotArea>
      <c:layout/>
      <c:bubbleChart>
        <c:varyColors val="0"/>
        <c:ser>
          <c:idx val="0"/>
          <c:order val="0"/>
          <c:tx>
            <c:v>népesség</c:v>
          </c:tx>
          <c:spPr>
            <a:noFill/>
            <a:ln w="12700">
              <a:solidFill>
                <a:srgbClr val="000000"/>
              </a:solidFill>
            </a:ln>
          </c:spPr>
          <c:invertIfNegative val="1"/>
          <c:extLst>
            <c:ext xmlns:c14="http://schemas.microsoft.com/office/drawing/2007/8/2/chart" uri="{6F2FDCE9-48DA-4B69-8628-5D25D57E5C99}">
              <c14:invertSolidFillFmt>
                <c14:spPr>
                  <a:solidFill>
                    <a:srgbClr val="000000"/>
                  </a:solidFill>
                </c14:spPr>
              </c14:invertSolidFillFmt>
            </c:ext>
          </c:extLst>
          <c:yVal>
            <c:numLit>
              <c:ptCount val="1"/>
              <c:pt idx="0">
                <c:v>0</c:v>
              </c:pt>
            </c:numLit>
          </c:yVal>
        </c:ser>
        <c:ser>
          <c:idx val="1"/>
          <c:order val="1"/>
          <c:spPr>
            <a:noFill/>
            <a:ln w="12700">
              <a:solidFill>
                <a:srgbClr val="000000"/>
              </a:solidFill>
            </a:ln>
          </c:spPr>
          <c:invertIfNegative val="1"/>
          <c:extLst>
            <c:ext xmlns:c14="http://schemas.microsoft.com/office/drawing/2007/8/2/chart" uri="{6F2FDCE9-48DA-4B69-8628-5D25D57E5C99}">
              <c14:invertSolidFillFmt>
                <c14:spPr>
                  <a:solidFill>
                    <a:srgbClr val="000000"/>
                  </a:solidFill>
                </c14:spPr>
              </c14:invertSolidFillFmt>
            </c:ext>
          </c:extLst>
          <c:yVal>
            <c:numLit>
              <c:ptCount val="1"/>
              <c:pt idx="0">
                <c:v>0</c:v>
              </c:pt>
            </c:numLit>
          </c:yVal>
        </c:ser>
        <c:ser>
          <c:idx val="2"/>
          <c:order val="2"/>
          <c:spPr>
            <a:noFill/>
            <a:ln w="12700">
              <a:solidFill>
                <a:srgbClr val="000000"/>
              </a:solidFill>
            </a:ln>
          </c:spPr>
          <c:invertIfNegative val="1"/>
          <c:extLst>
            <c:ext xmlns:c14="http://schemas.microsoft.com/office/drawing/2007/8/2/chart" uri="{6F2FDCE9-48DA-4B69-8628-5D25D57E5C99}">
              <c14:invertSolidFillFmt>
                <c14:spPr>
                  <a:solidFill>
                    <a:srgbClr val="000000"/>
                  </a:solidFill>
                </c14:spPr>
              </c14:invertSolidFillFmt>
            </c:ext>
          </c:extLst>
          <c:yVal>
            <c:numLit>
              <c:ptCount val="1"/>
              <c:pt idx="0">
                <c:v>0</c:v>
              </c:pt>
            </c:numLit>
          </c:yVal>
          <c:bubble3D val="1"/>
        </c:ser>
        <c:axId val="7889678"/>
        <c:axId val="3898239"/>
      </c:bubbleChart>
      <c:valAx>
        <c:axId val="7889678"/>
        <c:scaling>
          <c:orientation val="minMax"/>
          <c:min val="0"/>
        </c:scaling>
        <c:axPos val="b"/>
        <c:title>
          <c:tx>
            <c:rich>
              <a:bodyPr vert="horz" rot="0" anchor="ctr"/>
              <a:lstStyle/>
              <a:p>
                <a:pPr algn="ctr">
                  <a:defRPr/>
                </a:pPr>
                <a:r>
                  <a:rPr lang="en-US" cap="none" sz="150" b="1" i="0" u="none" baseline="0">
                    <a:solidFill>
                      <a:srgbClr val="000000"/>
                    </a:solidFill>
                    <a:latin typeface="Arial CE"/>
                    <a:ea typeface="Arial CE"/>
                    <a:cs typeface="Arial CE"/>
                  </a:rPr>
                  <a:t>Munkanélküliségi ráta (%)</a:t>
                </a:r>
              </a:p>
            </c:rich>
          </c:tx>
          <c:layout/>
          <c:overlay val="0"/>
          <c:spPr>
            <a:noFill/>
            <a:ln w="3175">
              <a:noFill/>
            </a:ln>
          </c:spPr>
        </c:title>
        <c:delete val="0"/>
        <c:numFmt formatCode="General" sourceLinked="1"/>
        <c:majorTickMark val="out"/>
        <c:minorTickMark val="out"/>
        <c:tickLblPos val="nextTo"/>
        <c:spPr>
          <a:ln w="3175">
            <a:solidFill>
              <a:srgbClr val="000000"/>
            </a:solidFill>
          </a:ln>
        </c:spPr>
        <c:crossAx val="3898239"/>
        <c:crosses val="autoZero"/>
        <c:crossBetween val="midCat"/>
        <c:dispUnits/>
      </c:valAx>
      <c:valAx>
        <c:axId val="3898239"/>
        <c:scaling>
          <c:orientation val="minMax"/>
          <c:min val="0"/>
        </c:scaling>
        <c:axPos val="l"/>
        <c:title>
          <c:tx>
            <c:rich>
              <a:bodyPr vert="horz" rot="-5400000" anchor="ctr"/>
              <a:lstStyle/>
              <a:p>
                <a:pPr algn="ctr">
                  <a:defRPr/>
                </a:pPr>
                <a:r>
                  <a:rPr lang="en-US" cap="none" sz="150" b="1" i="0" u="none" baseline="0">
                    <a:solidFill>
                      <a:srgbClr val="000000"/>
                    </a:solidFill>
                    <a:latin typeface="Arial CE"/>
                    <a:ea typeface="Arial CE"/>
                    <a:cs typeface="Arial CE"/>
                  </a:rPr>
                  <a:t>GDP/fő (PPS, EU15=100%)</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7889678"/>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CE"/>
          <a:ea typeface="Arial CE"/>
          <a:cs typeface="Arial CE"/>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CE"/>
                <a:ea typeface="Arial CE"/>
                <a:cs typeface="Arial CE"/>
              </a:rPr>
              <a:t>Tolna megye népességének települési megoszlása (2000)</a:t>
            </a:r>
          </a:p>
        </c:rich>
      </c:tx>
      <c:layout/>
      <c:spPr>
        <a:noFill/>
        <a:ln w="3175">
          <a:noFill/>
        </a:ln>
      </c:spPr>
    </c:title>
    <c:plotArea>
      <c:layout/>
      <c:bubbleChart>
        <c:varyColors val="0"/>
        <c:ser>
          <c:idx val="0"/>
          <c:order val="0"/>
          <c:spPr>
            <a:solidFill>
              <a:srgbClr val="C0C0C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yVal>
            <c:numLit>
              <c:ptCount val="1"/>
              <c:pt idx="0">
                <c:v>0</c:v>
              </c:pt>
            </c:numLit>
          </c:yVal>
        </c:ser>
        <c:ser>
          <c:idx val="1"/>
          <c:order val="1"/>
          <c:spPr>
            <a:solidFill>
              <a:srgbClr val="C0C0C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yVal>
            <c:numLit>
              <c:ptCount val="1"/>
              <c:pt idx="0">
                <c:v>0</c:v>
              </c:pt>
            </c:numLit>
          </c:yVal>
        </c:ser>
        <c:bubbleScale val="50"/>
        <c:axId val="35084152"/>
        <c:axId val="47321913"/>
      </c:bubbleChart>
      <c:valAx>
        <c:axId val="35084152"/>
        <c:scaling>
          <c:orientation val="minMax"/>
          <c:max val="0"/>
          <c:min val="-90"/>
        </c:scaling>
        <c:axPos val="b"/>
        <c:title>
          <c:tx>
            <c:rich>
              <a:bodyPr vert="horz" rot="0" anchor="ctr"/>
              <a:lstStyle/>
              <a:p>
                <a:pPr algn="ctr">
                  <a:defRPr/>
                </a:pPr>
                <a:r>
                  <a:rPr lang="en-US" cap="none" sz="175" b="1" i="0" u="none" baseline="0">
                    <a:solidFill>
                      <a:srgbClr val="000000"/>
                    </a:solidFill>
                    <a:latin typeface="Arial CE"/>
                    <a:ea typeface="Arial CE"/>
                    <a:cs typeface="Arial CE"/>
                  </a:rPr>
                  <a:t>X koordináta (km)</a:t>
                </a:r>
              </a:p>
            </c:rich>
          </c:tx>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00" b="0" i="0" u="none" baseline="0">
                <a:solidFill>
                  <a:srgbClr val="000000"/>
                </a:solidFill>
                <a:latin typeface="Arial CE"/>
                <a:ea typeface="Arial CE"/>
                <a:cs typeface="Arial CE"/>
              </a:defRPr>
            </a:pPr>
          </a:p>
        </c:txPr>
        <c:crossAx val="47321913"/>
        <c:crosses val="autoZero"/>
        <c:crossBetween val="midCat"/>
        <c:dispUnits/>
      </c:valAx>
      <c:valAx>
        <c:axId val="47321913"/>
        <c:scaling>
          <c:orientation val="minMax"/>
          <c:max val="-60"/>
        </c:scaling>
        <c:axPos val="l"/>
        <c:title>
          <c:tx>
            <c:rich>
              <a:bodyPr vert="horz" rot="-5400000" anchor="ctr"/>
              <a:lstStyle/>
              <a:p>
                <a:pPr algn="ctr">
                  <a:defRPr/>
                </a:pPr>
                <a:r>
                  <a:rPr lang="en-US" cap="none" sz="175" b="1" i="0" u="none" baseline="0">
                    <a:solidFill>
                      <a:srgbClr val="000000"/>
                    </a:solidFill>
                    <a:latin typeface="Arial CE"/>
                    <a:ea typeface="Arial CE"/>
                    <a:cs typeface="Arial CE"/>
                  </a:rPr>
                  <a:t>Y koordináta (km)</a:t>
                </a:r>
              </a:p>
            </c:rich>
          </c:tx>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00" b="0" i="0" u="none" baseline="0">
                <a:solidFill>
                  <a:srgbClr val="000000"/>
                </a:solidFill>
                <a:latin typeface="Arial CE"/>
                <a:ea typeface="Arial CE"/>
                <a:cs typeface="Arial CE"/>
              </a:defRPr>
            </a:pPr>
          </a:p>
        </c:txPr>
        <c:crossAx val="35084152"/>
        <c:crosses val="autoZero"/>
        <c:crossBetween val="midCat"/>
        <c:dispUnits/>
        <c:majorUnit val="2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CE"/>
          <a:ea typeface="Arial CE"/>
          <a:cs typeface="Arial CE"/>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E"/>
                <a:ea typeface="Arial CE"/>
                <a:cs typeface="Arial CE"/>
              </a:rPr>
              <a:t>Értéktermelő-képesség és az újonann épített lakások csatornával való ellátottságának összefüggése a magyar megyékben (2000)</a:t>
            </a:r>
          </a:p>
        </c:rich>
      </c:tx>
      <c:layout/>
      <c:spPr>
        <a:noFill/>
        <a:ln w="3175">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50" b="0" i="0" u="none" baseline="0">
                      <a:solidFill>
                        <a:srgbClr val="000000"/>
                      </a:solidFill>
                    </a:defRPr>
                  </a:pPr>
                </a:p>
              </c:txPr>
              <c:numFmt formatCode="General"/>
              <c:spPr>
                <a:noFill/>
                <a:ln w="3175">
                  <a:noFill/>
                </a:ln>
              </c:spPr>
            </c:trendlineLbl>
          </c:trendline>
          <c:yVal>
            <c:numLit>
              <c:ptCount val="1"/>
              <c:pt idx="0">
                <c:v>0</c:v>
              </c:pt>
            </c:numLit>
          </c:yVal>
          <c:smooth val="0"/>
        </c:ser>
        <c:axId val="23244034"/>
        <c:axId val="7869715"/>
      </c:scatterChart>
      <c:valAx>
        <c:axId val="23244034"/>
        <c:scaling>
          <c:orientation val="minMax"/>
        </c:scaling>
        <c:axPos val="b"/>
        <c:title>
          <c:tx>
            <c:rich>
              <a:bodyPr vert="horz" rot="0" anchor="ctr"/>
              <a:lstStyle/>
              <a:p>
                <a:pPr algn="ctr">
                  <a:defRPr/>
                </a:pPr>
                <a:r>
                  <a:rPr lang="en-US" cap="none" sz="175" b="1" i="0" u="none" baseline="0">
                    <a:solidFill>
                      <a:srgbClr val="000000"/>
                    </a:solidFill>
                    <a:latin typeface="Arial CE"/>
                    <a:ea typeface="Arial CE"/>
                    <a:cs typeface="Arial CE"/>
                  </a:rPr>
                  <a:t>GDP (ezer Ft/fő)</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7869715"/>
        <c:crosses val="autoZero"/>
        <c:crossBetween val="midCat"/>
        <c:dispUnits/>
      </c:valAx>
      <c:valAx>
        <c:axId val="7869715"/>
        <c:scaling>
          <c:orientation val="minMax"/>
          <c:max val="120"/>
        </c:scaling>
        <c:axPos val="l"/>
        <c:title>
          <c:tx>
            <c:rich>
              <a:bodyPr vert="horz" rot="-5400000" anchor="ctr"/>
              <a:lstStyle/>
              <a:p>
                <a:pPr algn="ctr">
                  <a:defRPr/>
                </a:pPr>
                <a:r>
                  <a:rPr lang="en-US" cap="none" sz="175" b="1" i="0" u="none" baseline="0">
                    <a:solidFill>
                      <a:srgbClr val="000000"/>
                    </a:solidFill>
                    <a:latin typeface="Arial CE"/>
                    <a:ea typeface="Arial CE"/>
                    <a:cs typeface="Arial CE"/>
                  </a:rPr>
                  <a:t>új, közcsatornával ellátott lakások lakások aránya (%)</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244034"/>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latin typeface="Arial CE"/>
                <a:ea typeface="Arial CE"/>
                <a:cs typeface="Arial CE"/>
              </a:rPr>
              <a:t>A nyugat-kelet pozíció és az 1 főre jutó jövedelem összefüggése a magyar megyékben (2000)</a:t>
            </a:r>
          </a:p>
        </c:rich>
      </c:tx>
      <c:layout/>
      <c:spPr>
        <a:noFill/>
        <a:ln w="3175">
          <a:noFill/>
        </a:ln>
      </c:spPr>
    </c:title>
    <c:plotArea>
      <c:layout/>
      <c:scatterChart>
        <c:scatterStyle val="lineMarker"/>
        <c:varyColors val="0"/>
        <c:ser>
          <c:idx val="0"/>
          <c:order val="0"/>
          <c:tx>
            <c:v>Adatsor1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FF"/>
                </a:solidFill>
              </a:ln>
            </c:spPr>
            <c:trendlineType val="linear"/>
            <c:dispEq val="1"/>
            <c:dispRSqr val="1"/>
            <c:trendlineLbl>
              <c:txPr>
                <a:bodyPr vert="horz" rot="0" anchor="ctr"/>
                <a:lstStyle/>
                <a:p>
                  <a:pPr algn="ctr">
                    <a:defRPr lang="en-US" cap="none" sz="175" b="0" i="0" u="none" baseline="0">
                      <a:solidFill>
                        <a:srgbClr val="0000FF"/>
                      </a:solidFill>
                    </a:defRPr>
                  </a:pPr>
                </a:p>
              </c:txPr>
              <c:numFmt formatCode="General"/>
              <c:spPr>
                <a:noFill/>
                <a:ln w="3175">
                  <a:noFill/>
                </a:ln>
              </c:spPr>
            </c:trendlineLbl>
          </c:trendline>
          <c:trendline>
            <c:spPr>
              <a:ln w="25400">
                <a:solidFill>
                  <a:srgbClr val="008000"/>
                </a:solidFill>
              </a:ln>
            </c:spPr>
            <c:trendlineType val="exp"/>
            <c:dispEq val="1"/>
            <c:dispRSqr val="1"/>
            <c:trendlineLbl>
              <c:txPr>
                <a:bodyPr vert="horz" rot="0" anchor="ctr"/>
                <a:lstStyle/>
                <a:p>
                  <a:pPr algn="ctr">
                    <a:defRPr lang="en-US" cap="none" sz="175" b="0" i="0" u="none" baseline="0">
                      <a:solidFill>
                        <a:srgbClr val="008000"/>
                      </a:solidFill>
                    </a:defRPr>
                  </a:pPr>
                </a:p>
              </c:txPr>
              <c:numFmt formatCode="General"/>
              <c:spPr>
                <a:noFill/>
                <a:ln w="3175">
                  <a:noFill/>
                </a:ln>
              </c:spPr>
            </c:trendlineLbl>
          </c:trendline>
          <c:trendline>
            <c:spPr>
              <a:ln w="25400">
                <a:solidFill>
                  <a:srgbClr val="000000"/>
                </a:solidFill>
              </a:ln>
            </c:spPr>
            <c:trendlineType val="poly"/>
            <c:order val="3"/>
            <c:dispEq val="1"/>
            <c:dispRSqr val="1"/>
            <c:trendlineLbl>
              <c:txPr>
                <a:bodyPr vert="horz" rot="0" anchor="ctr"/>
                <a:lstStyle/>
                <a:p>
                  <a:pPr algn="ctr">
                    <a:defRPr lang="en-US" cap="none" sz="175" b="0" i="0" u="none" baseline="0">
                      <a:solidFill>
                        <a:srgbClr val="000000"/>
                      </a:solidFill>
                      <a:latin typeface="Arial CE"/>
                      <a:ea typeface="Arial CE"/>
                      <a:cs typeface="Arial CE"/>
                    </a:defRPr>
                  </a:pPr>
                </a:p>
              </c:txPr>
              <c:numFmt formatCode="General"/>
              <c:spPr>
                <a:noFill/>
                <a:ln w="3175">
                  <a:noFill/>
                </a:ln>
              </c:spPr>
            </c:trendlineLbl>
          </c:trendline>
          <c:yVal>
            <c:numLit>
              <c:ptCount val="1"/>
              <c:pt idx="0">
                <c:v>0</c:v>
              </c:pt>
            </c:numLit>
          </c:yVal>
          <c:smooth val="0"/>
        </c:ser>
        <c:axId val="3718572"/>
        <c:axId val="33467149"/>
      </c:scatterChart>
      <c:valAx>
        <c:axId val="3718572"/>
        <c:scaling>
          <c:orientation val="minMax"/>
          <c:max val="300"/>
          <c:min val="-200"/>
        </c:scaling>
        <c:axPos val="b"/>
        <c:title>
          <c:tx>
            <c:rich>
              <a:bodyPr vert="horz" rot="0" anchor="ctr"/>
              <a:lstStyle/>
              <a:p>
                <a:pPr algn="ctr">
                  <a:defRPr/>
                </a:pPr>
                <a:r>
                  <a:rPr lang="en-US" cap="none" sz="175" b="1" i="0" u="none" baseline="0">
                    <a:solidFill>
                      <a:srgbClr val="000000"/>
                    </a:solidFill>
                    <a:latin typeface="Arial CE"/>
                    <a:ea typeface="Arial CE"/>
                    <a:cs typeface="Arial CE"/>
                  </a:rPr>
                  <a:t>NY-K koordináta (km)</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33467149"/>
        <c:crosses val="autoZero"/>
        <c:crossBetween val="midCat"/>
        <c:dispUnits/>
      </c:valAx>
      <c:valAx>
        <c:axId val="33467149"/>
        <c:scaling>
          <c:orientation val="minMax"/>
        </c:scaling>
        <c:axPos val="l"/>
        <c:title>
          <c:tx>
            <c:rich>
              <a:bodyPr vert="horz" rot="-5400000" anchor="ctr"/>
              <a:lstStyle/>
              <a:p>
                <a:pPr algn="ctr">
                  <a:defRPr/>
                </a:pPr>
                <a:r>
                  <a:rPr lang="en-US" cap="none" sz="175" b="1" i="0" u="none" baseline="0">
                    <a:solidFill>
                      <a:srgbClr val="000000"/>
                    </a:solidFill>
                    <a:latin typeface="Arial CE"/>
                    <a:ea typeface="Arial CE"/>
                    <a:cs typeface="Arial CE"/>
                  </a:rPr>
                  <a:t>egy főre eső jövedelem (ezer Ft/fő)</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18572"/>
        <c:crosses val="autoZero"/>
        <c:crossBetween val="midCat"/>
        <c:dispUnits/>
      </c:valAx>
      <c:spPr>
        <a:noFill/>
        <a:ln w="12700">
          <a:solidFill>
            <a:srgbClr val="808080"/>
          </a:solidFill>
        </a:ln>
      </c:spPr>
    </c:plotArea>
    <c:legend>
      <c:legendPos val="b"/>
      <c:legendEntry>
        <c:idx val="0"/>
        <c:delete val="1"/>
      </c:legendEntry>
      <c:layout/>
      <c:overlay val="0"/>
      <c:spPr>
        <a:solidFill>
          <a:srgbClr val="FFFFFF"/>
        </a:solidFill>
        <a:ln w="3175">
          <a:solidFill>
            <a:srgbClr val="000000"/>
          </a:solidFill>
        </a:ln>
      </c:spPr>
      <c:txPr>
        <a:bodyPr vert="horz" rot="0"/>
        <a:lstStyle/>
        <a:p>
          <a:pPr>
            <a:defRPr lang="en-US" cap="none" sz="160" b="0" i="0" u="none" baseline="0">
              <a:solidFill>
                <a:srgbClr val="000000"/>
              </a:solidFill>
              <a:latin typeface="Arial CE"/>
              <a:ea typeface="Arial CE"/>
              <a:cs typeface="Arial CE"/>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CE"/>
                <a:ea typeface="Arial CE"/>
                <a:cs typeface="Arial CE"/>
              </a:rPr>
              <a:t>Tolna megye kistérségeinek fejelttsége (2000) (megyei átlag=100%)</a:t>
            </a:r>
          </a:p>
        </c:rich>
      </c:tx>
      <c:layout/>
      <c:spPr>
        <a:noFill/>
        <a:ln w="3175">
          <a:noFill/>
        </a:ln>
      </c:spPr>
    </c:title>
    <c:plotArea>
      <c:layout/>
      <c:radarChart>
        <c:radarStyle val="marker"/>
        <c:varyColors val="0"/>
        <c:ser>
          <c:idx val="0"/>
          <c:order val="0"/>
          <c:tx>
            <c:v>megoldások!#REF!</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1"/>
          <c:order val="1"/>
          <c:tx>
            <c:v>megoldások!#REF!</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2"/>
          <c:order val="2"/>
          <c:tx>
            <c:v>megoldások!#REF!</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3"/>
          <c:order val="3"/>
          <c:tx>
            <c:v>megoldások!#REF!</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4"/>
          <c:order val="4"/>
          <c:tx>
            <c:v>megoldások!#REF!</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5"/>
          <c:order val="5"/>
          <c:tx>
            <c:v>megoldások!#REF!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00"/>
              </a:solidFill>
              <a:ln>
                <a:solidFill>
                  <a:srgbClr val="000000"/>
                </a:solidFill>
              </a:ln>
            </c:spPr>
          </c:marker>
          <c:val>
            <c:numLit>
              <c:ptCount val="1"/>
              <c:pt idx="0">
                <c:v>0</c:v>
              </c:pt>
            </c:numLit>
          </c:val>
        </c:ser>
        <c:axId val="32768886"/>
        <c:axId val="26484519"/>
      </c:radarChart>
      <c:catAx>
        <c:axId val="3276888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50" b="0" i="0" u="none" baseline="0">
                <a:solidFill>
                  <a:srgbClr val="000000"/>
                </a:solidFill>
              </a:defRPr>
            </a:pPr>
          </a:p>
        </c:txPr>
        <c:crossAx val="26484519"/>
        <c:crosses val="autoZero"/>
        <c:auto val="0"/>
        <c:lblOffset val="100"/>
        <c:tickLblSkip val="1"/>
        <c:noMultiLvlLbl val="0"/>
      </c:catAx>
      <c:valAx>
        <c:axId val="26484519"/>
        <c:scaling>
          <c:orientation val="minMax"/>
        </c:scaling>
        <c:axPos val="l"/>
        <c:majorGridlines/>
        <c:delete val="0"/>
        <c:numFmt formatCode="General" sourceLinked="1"/>
        <c:majorTickMark val="none"/>
        <c:minorTickMark val="none"/>
        <c:tickLblPos val="none"/>
        <c:spPr>
          <a:ln w="3175">
            <a:solidFill>
              <a:srgbClr val="000000"/>
            </a:solidFill>
          </a:ln>
        </c:spPr>
        <c:crossAx val="32768886"/>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CE"/>
                <a:ea typeface="Arial CE"/>
                <a:cs typeface="Arial CE"/>
              </a:rPr>
              <a:t>A fejlettség területi egyenlőtlenségei Tolna megyében (2000) (megyei átlag=100%)</a:t>
            </a:r>
          </a:p>
        </c:rich>
      </c:tx>
      <c:layout/>
      <c:spPr>
        <a:noFill/>
        <a:ln w="3175">
          <a:noFill/>
        </a:ln>
      </c:spPr>
    </c:title>
    <c:plotArea>
      <c:layout/>
      <c:radarChart>
        <c:radarStyle val="marker"/>
        <c:varyColors val="0"/>
        <c:ser>
          <c:idx val="0"/>
          <c:order val="0"/>
          <c:tx>
            <c:v>megoldások!#REF!</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1"/>
          <c:order val="1"/>
          <c:tx>
            <c:v>megoldások!#REF!</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2"/>
          <c:order val="2"/>
          <c:tx>
            <c:v>megoldások!#REF!</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3"/>
          <c:order val="3"/>
          <c:tx>
            <c:v>megoldások!#REF!</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axId val="37034080"/>
        <c:axId val="64871265"/>
      </c:radarChart>
      <c:catAx>
        <c:axId val="3703408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4871265"/>
        <c:crosses val="autoZero"/>
        <c:auto val="0"/>
        <c:lblOffset val="100"/>
        <c:tickLblSkip val="1"/>
        <c:noMultiLvlLbl val="0"/>
      </c:catAx>
      <c:valAx>
        <c:axId val="64871265"/>
        <c:scaling>
          <c:orientation val="minMax"/>
        </c:scaling>
        <c:axPos val="l"/>
        <c:majorGridlines/>
        <c:delete val="0"/>
        <c:numFmt formatCode="General" sourceLinked="1"/>
        <c:majorTickMark val="cross"/>
        <c:minorTickMark val="none"/>
        <c:tickLblPos val="nextTo"/>
        <c:spPr>
          <a:ln w="3175">
            <a:solidFill>
              <a:srgbClr val="000000"/>
            </a:solidFill>
          </a:ln>
        </c:spPr>
        <c:crossAx val="37034080"/>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E"/>
                <a:ea typeface="Arial CE"/>
                <a:cs typeface="Arial CE"/>
              </a:rPr>
              <a:t>A jövedelmek és a telefonok területi egyenlőtlenségei 2000-ben az Észak-Alföldön Lorenz-görbe alapjan</a:t>
            </a:r>
          </a:p>
        </c:rich>
      </c:tx>
      <c:layout/>
      <c:spPr>
        <a:noFill/>
        <a:ln w="3175">
          <a:noFill/>
        </a:ln>
      </c:spPr>
    </c:title>
    <c:plotArea>
      <c:layout/>
      <c:scatterChart>
        <c:scatterStyle val="lineMarker"/>
        <c:varyColors val="0"/>
        <c:ser>
          <c:idx val="0"/>
          <c:order val="0"/>
          <c:tx>
            <c:v>jövedelmek</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yVal>
            <c:numLit>
              <c:ptCount val="1"/>
              <c:pt idx="0">
                <c:v>0</c:v>
              </c:pt>
            </c:numLit>
          </c:yVal>
          <c:smooth val="0"/>
        </c:ser>
        <c:ser>
          <c:idx val="1"/>
          <c:order val="1"/>
          <c:tx>
            <c:v>telefonok</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00"/>
              </a:solidFill>
              <a:ln>
                <a:solidFill>
                  <a:srgbClr val="FF0000"/>
                </a:solidFill>
              </a:ln>
            </c:spPr>
          </c:marker>
          <c:yVal>
            <c:numLit>
              <c:ptCount val="1"/>
              <c:pt idx="0">
                <c:v>0</c:v>
              </c:pt>
            </c:numLit>
          </c:yVal>
          <c:smooth val="0"/>
        </c:ser>
        <c:axId val="46970474"/>
        <c:axId val="20081083"/>
      </c:scatterChart>
      <c:valAx>
        <c:axId val="46970474"/>
        <c:scaling>
          <c:orientation val="minMax"/>
          <c:max val="100"/>
        </c:scaling>
        <c:axPos val="b"/>
        <c:title>
          <c:tx>
            <c:rich>
              <a:bodyPr vert="horz" rot="0" anchor="ctr"/>
              <a:lstStyle/>
              <a:p>
                <a:pPr algn="ctr">
                  <a:defRPr/>
                </a:pPr>
                <a:r>
                  <a:rPr lang="en-US" cap="none" sz="125" b="1" i="0" u="none" baseline="0">
                    <a:solidFill>
                      <a:srgbClr val="000000"/>
                    </a:solidFill>
                  </a:rPr>
                  <a:t>% (kumulált)</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20081083"/>
        <c:crosses val="autoZero"/>
        <c:crossBetween val="midCat"/>
        <c:dispUnits/>
        <c:majorUnit val="10"/>
      </c:valAx>
      <c:valAx>
        <c:axId val="20081083"/>
        <c:scaling>
          <c:orientation val="minMax"/>
          <c:max val="100"/>
        </c:scaling>
        <c:axPos val="l"/>
        <c:title>
          <c:tx>
            <c:rich>
              <a:bodyPr vert="horz" rot="-5400000" anchor="ctr"/>
              <a:lstStyle/>
              <a:p>
                <a:pPr algn="ctr">
                  <a:defRPr/>
                </a:pPr>
                <a:r>
                  <a:rPr lang="en-US" cap="none" sz="125" b="1" i="0" u="none" baseline="0">
                    <a:solidFill>
                      <a:srgbClr val="000000"/>
                    </a:solidFill>
                  </a:rPr>
                  <a:t>% (kumulált)</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46970474"/>
        <c:crosses val="autoZero"/>
        <c:crossBetween val="midCat"/>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E"/>
                <a:ea typeface="Arial CE"/>
                <a:cs typeface="Arial CE"/>
              </a:rPr>
              <a:t>Az egy főre jutó jövedelem kistérségek közötti egyenlőtlenségeinek változása 1990-ről 2000-re az Észak-Alföldön</a:t>
            </a:r>
          </a:p>
        </c:rich>
      </c:tx>
      <c:layout/>
      <c:spPr>
        <a:noFill/>
        <a:ln w="3175">
          <a:noFill/>
        </a:ln>
      </c:spPr>
    </c:title>
    <c:plotArea>
      <c:layout/>
      <c:scatterChart>
        <c:scatterStyle val="lineMarker"/>
        <c:varyColors val="0"/>
        <c:ser>
          <c:idx val="0"/>
          <c:order val="0"/>
          <c:tx>
            <c:v>1990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yVal>
            <c:numLit>
              <c:ptCount val="1"/>
              <c:pt idx="0">
                <c:v>0</c:v>
              </c:pt>
            </c:numLit>
          </c:yVal>
          <c:smooth val="0"/>
        </c:ser>
        <c:ser>
          <c:idx val="1"/>
          <c:order val="1"/>
          <c:tx>
            <c:v>2000</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00"/>
              </a:solidFill>
              <a:ln>
                <a:solidFill>
                  <a:srgbClr val="FF0000"/>
                </a:solidFill>
              </a:ln>
            </c:spPr>
          </c:marker>
          <c:yVal>
            <c:numLit>
              <c:ptCount val="1"/>
              <c:pt idx="0">
                <c:v>0</c:v>
              </c:pt>
            </c:numLit>
          </c:yVal>
          <c:smooth val="0"/>
        </c:ser>
        <c:axId val="46512020"/>
        <c:axId val="15954997"/>
      </c:scatterChart>
      <c:valAx>
        <c:axId val="46512020"/>
        <c:scaling>
          <c:orientation val="minMax"/>
          <c:max val="100"/>
        </c:scaling>
        <c:axPos val="b"/>
        <c:title>
          <c:tx>
            <c:rich>
              <a:bodyPr vert="horz" rot="0" anchor="ctr"/>
              <a:lstStyle/>
              <a:p>
                <a:pPr algn="ctr">
                  <a:defRPr/>
                </a:pPr>
                <a:r>
                  <a:rPr lang="en-US" cap="none" sz="125" b="1" i="0" u="none" baseline="0">
                    <a:solidFill>
                      <a:srgbClr val="000000"/>
                    </a:solidFill>
                  </a:rPr>
                  <a:t>% (kumulált)</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15954997"/>
        <c:crosses val="autoZero"/>
        <c:crossBetween val="midCat"/>
        <c:dispUnits/>
        <c:majorUnit val="10"/>
      </c:valAx>
      <c:valAx>
        <c:axId val="15954997"/>
        <c:scaling>
          <c:orientation val="minMax"/>
          <c:max val="100"/>
        </c:scaling>
        <c:axPos val="l"/>
        <c:title>
          <c:tx>
            <c:rich>
              <a:bodyPr vert="horz" rot="-5400000" anchor="ctr"/>
              <a:lstStyle/>
              <a:p>
                <a:pPr algn="ctr">
                  <a:defRPr/>
                </a:pPr>
                <a:r>
                  <a:rPr lang="en-US" cap="none" sz="125" b="1" i="0" u="none" baseline="0">
                    <a:solidFill>
                      <a:srgbClr val="000000"/>
                    </a:solidFill>
                  </a:rPr>
                  <a:t>% (kumulált)</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46512020"/>
        <c:crosses val="autoZero"/>
        <c:crossBetween val="midCat"/>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CE"/>
                <a:ea typeface="Arial CE"/>
                <a:cs typeface="Arial CE"/>
              </a:rPr>
              <a:t>A népesség korosztályos megoszlása Európa országaiban (1998)</a:t>
            </a:r>
          </a:p>
        </c:rich>
      </c:tx>
      <c:layout/>
      <c:spPr>
        <a:noFill/>
        <a:ln>
          <a:noFill/>
        </a:ln>
      </c:spPr>
    </c:title>
    <c:plotArea>
      <c:layout/>
      <c:barChart>
        <c:barDir val="col"/>
        <c:grouping val="percentStacked"/>
        <c:varyColors val="0"/>
        <c:ser>
          <c:idx val="0"/>
          <c:order val="0"/>
          <c:tx>
            <c:v>&lt;25</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'key (answers)'!#REF!</c:f>
              <c:strCache>
                <c:ptCount val="1"/>
                <c:pt idx="0">
                  <c:v>1</c:v>
                </c:pt>
              </c:strCache>
            </c:strRef>
          </c:cat>
          <c:val>
            <c:numRef>
              <c:f>'key (answers)'!#REF!</c:f>
              <c:numCache>
                <c:ptCount val="1"/>
                <c:pt idx="0">
                  <c:v>1</c:v>
                </c:pt>
              </c:numCache>
            </c:numRef>
          </c:val>
        </c:ser>
        <c:ser>
          <c:idx val="1"/>
          <c:order val="1"/>
          <c:tx>
            <c:v>25-64</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'key (answers)'!#REF!</c:f>
              <c:strCache>
                <c:ptCount val="1"/>
                <c:pt idx="0">
                  <c:v>1</c:v>
                </c:pt>
              </c:strCache>
            </c:strRef>
          </c:cat>
          <c:val>
            <c:numRef>
              <c:f>'key (answers)'!#REF!</c:f>
              <c:numCache>
                <c:ptCount val="1"/>
                <c:pt idx="0">
                  <c:v>1</c:v>
                </c:pt>
              </c:numCache>
            </c:numRef>
          </c:val>
        </c:ser>
        <c:ser>
          <c:idx val="2"/>
          <c:order val="2"/>
          <c:tx>
            <c:v>&gt;=65</c:v>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'key (answers)'!#REF!</c:f>
              <c:strCache>
                <c:ptCount val="1"/>
                <c:pt idx="0">
                  <c:v>1</c:v>
                </c:pt>
              </c:strCache>
            </c:strRef>
          </c:cat>
          <c:val>
            <c:numRef>
              <c:f>'key (answers)'!#REF!</c:f>
              <c:numCache>
                <c:ptCount val="1"/>
                <c:pt idx="0">
                  <c:v>1</c:v>
                </c:pt>
              </c:numCache>
            </c:numRef>
          </c:val>
        </c:ser>
        <c:overlap val="100"/>
        <c:axId val="30084008"/>
        <c:axId val="2320617"/>
      </c:barChart>
      <c:catAx>
        <c:axId val="30084008"/>
        <c:scaling>
          <c:orientation val="minMax"/>
        </c:scaling>
        <c:axPos val="b"/>
        <c:delete val="0"/>
        <c:numFmt formatCode="General" sourceLinked="1"/>
        <c:majorTickMark val="out"/>
        <c:minorTickMark val="none"/>
        <c:tickLblPos val="nextTo"/>
        <c:spPr>
          <a:ln w="3175">
            <a:solidFill>
              <a:srgbClr val="000000"/>
            </a:solidFill>
          </a:ln>
        </c:spPr>
        <c:txPr>
          <a:bodyPr vert="horz" rot="-3600000"/>
          <a:lstStyle/>
          <a:p>
            <a:pPr>
              <a:defRPr lang="en-US" cap="none" sz="150" b="0" i="0" u="none" baseline="0">
                <a:solidFill>
                  <a:srgbClr val="000000"/>
                </a:solidFill>
              </a:defRPr>
            </a:pPr>
          </a:p>
        </c:txPr>
        <c:crossAx val="2320617"/>
        <c:crosses val="autoZero"/>
        <c:auto val="1"/>
        <c:lblOffset val="100"/>
        <c:tickLblSkip val="1"/>
        <c:noMultiLvlLbl val="0"/>
      </c:catAx>
      <c:valAx>
        <c:axId val="23206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084008"/>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6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CE"/>
                <a:ea typeface="Arial CE"/>
                <a:cs typeface="Arial CE"/>
              </a:rPr>
              <a:t>Észak-Alföld néhány kitüntetett pontja</a:t>
            </a:r>
          </a:p>
        </c:rich>
      </c:tx>
      <c:layout/>
      <c:spPr>
        <a:noFill/>
        <a:ln w="3175">
          <a:noFill/>
        </a:ln>
      </c:spPr>
    </c:title>
    <c:plotArea>
      <c:layout/>
      <c:scatterChart>
        <c:scatterStyle val="lineMarker"/>
        <c:varyColors val="0"/>
        <c:ser>
          <c:idx val="1"/>
          <c:order val="0"/>
          <c:tx>
            <c:v>közeli kistérségközpontok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0000"/>
              </a:solidFill>
              <a:ln>
                <a:solidFill>
                  <a:srgbClr val="000000"/>
                </a:solidFill>
              </a:ln>
            </c:spPr>
          </c:marker>
          <c:yVal>
            <c:numLit>
              <c:ptCount val="1"/>
              <c:pt idx="0">
                <c:v>0</c:v>
              </c:pt>
            </c:numLit>
          </c:yVal>
          <c:smooth val="0"/>
        </c:ser>
        <c:ser>
          <c:idx val="2"/>
          <c:order val="1"/>
          <c:tx>
            <c:v>geometriai középpont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8000"/>
              </a:solidFill>
              <a:ln>
                <a:solidFill>
                  <a:srgbClr val="008000"/>
                </a:solidFill>
              </a:ln>
            </c:spPr>
          </c:marker>
          <c:yVal>
            <c:numLit>
              <c:ptCount val="1"/>
              <c:pt idx="0">
                <c:v>0</c:v>
              </c:pt>
            </c:numLit>
          </c:yVal>
          <c:smooth val="0"/>
        </c:ser>
        <c:ser>
          <c:idx val="3"/>
          <c:order val="2"/>
          <c:tx>
            <c:v>népesség súlypont</c:v>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00"/>
              </a:solidFill>
              <a:ln>
                <a:solidFill>
                  <a:srgbClr val="FF0000"/>
                </a:solidFill>
              </a:ln>
            </c:spPr>
          </c:marker>
          <c:yVal>
            <c:numLit>
              <c:ptCount val="1"/>
              <c:pt idx="0">
                <c:v>0</c:v>
              </c:pt>
            </c:numLit>
          </c:yVal>
          <c:smooth val="0"/>
        </c:ser>
        <c:ser>
          <c:idx val="4"/>
          <c:order val="3"/>
          <c:tx>
            <c:v>jövedelem súlypont</c:v>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yVal>
            <c:numLit>
              <c:ptCount val="1"/>
              <c:pt idx="0">
                <c:v>0</c:v>
              </c:pt>
            </c:numLit>
          </c:yVal>
          <c:smooth val="0"/>
        </c:ser>
        <c:axId val="9377246"/>
        <c:axId val="17286351"/>
      </c:scatterChart>
      <c:valAx>
        <c:axId val="9377246"/>
        <c:scaling>
          <c:orientation val="minMax"/>
          <c:max val="190"/>
          <c:min val="150"/>
        </c:scaling>
        <c:axPos val="b"/>
        <c:title>
          <c:tx>
            <c:rich>
              <a:bodyPr vert="horz" rot="0" anchor="ctr"/>
              <a:lstStyle/>
              <a:p>
                <a:pPr algn="ctr">
                  <a:defRPr/>
                </a:pPr>
                <a:r>
                  <a:rPr lang="en-US" cap="none" sz="125" b="1" i="0" u="none" baseline="0">
                    <a:solidFill>
                      <a:srgbClr val="000000"/>
                    </a:solidFill>
                  </a:rPr>
                  <a:t>Ny-K</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17286351"/>
        <c:crosses val="autoZero"/>
        <c:crossBetween val="midCat"/>
        <c:dispUnits/>
      </c:valAx>
      <c:valAx>
        <c:axId val="17286351"/>
        <c:scaling>
          <c:orientation val="minMax"/>
          <c:max val="40"/>
          <c:min val="10"/>
        </c:scaling>
        <c:axPos val="l"/>
        <c:title>
          <c:tx>
            <c:rich>
              <a:bodyPr vert="horz" rot="-5400000" anchor="ctr"/>
              <a:lstStyle/>
              <a:p>
                <a:pPr algn="ctr">
                  <a:defRPr/>
                </a:pPr>
                <a:r>
                  <a:rPr lang="en-US" cap="none" sz="125" b="1" i="0" u="none" baseline="0">
                    <a:solidFill>
                      <a:srgbClr val="000000"/>
                    </a:solidFill>
                  </a:rPr>
                  <a:t>É-D</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9377246"/>
        <c:crosses val="autoZero"/>
        <c:crossBetween val="midCat"/>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rPr>
              <a:t>A telefonellátottság alakulása Borsod-Abaúj-Zemplén megyében és Budapesten az 1990-es években</a:t>
            </a:r>
          </a:p>
        </c:rich>
      </c:tx>
      <c:layout/>
      <c:spPr>
        <a:noFill/>
        <a:ln w="3175">
          <a:noFill/>
        </a:ln>
      </c:spPr>
    </c:title>
    <c:plotArea>
      <c:layout/>
      <c:lineChart>
        <c:grouping val="standard"/>
        <c:varyColors val="0"/>
        <c:ser>
          <c:idx val="0"/>
          <c:order val="0"/>
          <c:tx>
            <c:v>Borsod-Abaúj-Zemplén</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Budapest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1359432"/>
        <c:axId val="58017161"/>
      </c:lineChart>
      <c:catAx>
        <c:axId val="21359432"/>
        <c:scaling>
          <c:orientation val="minMax"/>
        </c:scaling>
        <c:axPos val="b"/>
        <c:delete val="0"/>
        <c:numFmt formatCode="General" sourceLinked="1"/>
        <c:majorTickMark val="out"/>
        <c:minorTickMark val="none"/>
        <c:tickLblPos val="nextTo"/>
        <c:spPr>
          <a:ln w="3175">
            <a:solidFill>
              <a:srgbClr val="000000"/>
            </a:solidFill>
          </a:ln>
        </c:spPr>
        <c:crossAx val="58017161"/>
        <c:crosses val="autoZero"/>
        <c:auto val="1"/>
        <c:lblOffset val="100"/>
        <c:tickLblSkip val="1"/>
        <c:noMultiLvlLbl val="0"/>
      </c:catAx>
      <c:valAx>
        <c:axId val="5801716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359432"/>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3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rPr>
              <a:t>A telefonellátottság alakulása Borsod-Abaúj-Zemplén megyében és Budapesten (az ezer lakosra jutó telefonvonalak bázisindexe alapján)</a:t>
            </a:r>
          </a:p>
        </c:rich>
      </c:tx>
      <c:layout/>
      <c:spPr>
        <a:noFill/>
        <a:ln w="3175">
          <a:noFill/>
        </a:ln>
      </c:spPr>
    </c:title>
    <c:plotArea>
      <c:layout/>
      <c:lineChart>
        <c:grouping val="standard"/>
        <c:varyColors val="0"/>
        <c:ser>
          <c:idx val="0"/>
          <c:order val="0"/>
          <c:tx>
            <c:v>Borsod-Abaúj-Zemplén</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Budapest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2392402"/>
        <c:axId val="1769571"/>
      </c:lineChart>
      <c:catAx>
        <c:axId val="52392402"/>
        <c:scaling>
          <c:orientation val="minMax"/>
        </c:scaling>
        <c:axPos val="b"/>
        <c:delete val="0"/>
        <c:numFmt formatCode="General" sourceLinked="1"/>
        <c:majorTickMark val="out"/>
        <c:minorTickMark val="none"/>
        <c:tickLblPos val="nextTo"/>
        <c:spPr>
          <a:ln w="3175">
            <a:solidFill>
              <a:srgbClr val="000000"/>
            </a:solidFill>
          </a:ln>
        </c:spPr>
        <c:crossAx val="1769571"/>
        <c:crosses val="autoZero"/>
        <c:auto val="1"/>
        <c:lblOffset val="100"/>
        <c:tickLblSkip val="1"/>
        <c:noMultiLvlLbl val="0"/>
      </c:catAx>
      <c:valAx>
        <c:axId val="17695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392402"/>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3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rPr>
              <a:t>Budapest, Fejér és Győr-Moson-Sopron megye évi gazdasági fejlődése az 1990-es években (egy főre jutó GDP láncindexe alapján)</a:t>
            </a:r>
          </a:p>
        </c:rich>
      </c:tx>
      <c:layout/>
      <c:spPr>
        <a:noFill/>
        <a:ln w="3175">
          <a:noFill/>
        </a:ln>
      </c:spPr>
    </c:title>
    <c:plotArea>
      <c:layout/>
      <c:lineChart>
        <c:grouping val="standard"/>
        <c:varyColors val="0"/>
        <c:ser>
          <c:idx val="0"/>
          <c:order val="0"/>
          <c:tx>
            <c:v>Budapest</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Fejér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2"/>
          <c:tx>
            <c:v>Győr-Moson-Sopron</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5926140"/>
        <c:axId val="9117533"/>
      </c:lineChart>
      <c:catAx>
        <c:axId val="15926140"/>
        <c:scaling>
          <c:orientation val="minMax"/>
        </c:scaling>
        <c:axPos val="b"/>
        <c:delete val="0"/>
        <c:numFmt formatCode="General" sourceLinked="1"/>
        <c:majorTickMark val="out"/>
        <c:minorTickMark val="none"/>
        <c:tickLblPos val="nextTo"/>
        <c:spPr>
          <a:ln w="3175">
            <a:solidFill>
              <a:srgbClr val="000000"/>
            </a:solidFill>
          </a:ln>
        </c:spPr>
        <c:crossAx val="9117533"/>
        <c:crosses val="autoZero"/>
        <c:auto val="1"/>
        <c:lblOffset val="100"/>
        <c:tickLblSkip val="1"/>
        <c:noMultiLvlLbl val="0"/>
      </c:catAx>
      <c:valAx>
        <c:axId val="9117533"/>
        <c:scaling>
          <c:orientation val="minMax"/>
          <c:min val="1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926140"/>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3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E"/>
                <a:ea typeface="Arial CE"/>
                <a:cs typeface="Arial CE"/>
              </a:rPr>
              <a:t>A regionális fejlettségi különbségek alakulása az Egyesült Királyságban 1950-től napjainkig (az egy főre jutó GDP alapján)</a:t>
            </a:r>
          </a:p>
        </c:rich>
      </c:tx>
      <c:layout/>
      <c:spPr>
        <a:noFill/>
        <a:ln w="3175">
          <a:noFill/>
        </a:ln>
      </c:spPr>
    </c:title>
    <c:plotArea>
      <c:layout/>
      <c:scatterChart>
        <c:scatterStyle val="smoothMarker"/>
        <c:varyColors val="0"/>
        <c:ser>
          <c:idx val="0"/>
          <c:order val="0"/>
          <c:tx>
            <c:v>megoldások!#REF!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Lit>
              <c:ptCount val="1"/>
              <c:pt idx="0">
                <c:v>0</c:v>
              </c:pt>
            </c:numLit>
          </c:yVal>
          <c:smooth val="1"/>
        </c:ser>
        <c:ser>
          <c:idx val="1"/>
          <c:order val="1"/>
          <c:tx>
            <c:v>megoldások!#REF!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Lit>
              <c:ptCount val="1"/>
              <c:pt idx="0">
                <c:v>0</c:v>
              </c:pt>
            </c:numLit>
          </c:yVal>
          <c:smooth val="1"/>
        </c:ser>
        <c:ser>
          <c:idx val="2"/>
          <c:order val="2"/>
          <c:tx>
            <c:v>megoldások!#REF!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Lit>
              <c:ptCount val="1"/>
              <c:pt idx="0">
                <c:v>0</c:v>
              </c:pt>
            </c:numLit>
          </c:yVal>
          <c:smooth val="1"/>
        </c:ser>
        <c:ser>
          <c:idx val="3"/>
          <c:order val="3"/>
          <c:tx>
            <c:v>megoldások!#REF!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Lit>
              <c:ptCount val="1"/>
              <c:pt idx="0">
                <c:v>0</c:v>
              </c:pt>
            </c:numLit>
          </c:yVal>
          <c:smooth val="1"/>
        </c:ser>
        <c:ser>
          <c:idx val="4"/>
          <c:order val="4"/>
          <c:tx>
            <c:v>megoldások!#REF!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Lit>
              <c:ptCount val="1"/>
              <c:pt idx="0">
                <c:v>0</c:v>
              </c:pt>
            </c:numLit>
          </c:yVal>
          <c:smooth val="1"/>
        </c:ser>
        <c:ser>
          <c:idx val="5"/>
          <c:order val="5"/>
          <c:tx>
            <c:v>megoldások!#REF!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Lit>
              <c:ptCount val="1"/>
              <c:pt idx="0">
                <c:v>0</c:v>
              </c:pt>
            </c:numLit>
          </c:yVal>
          <c:smooth val="1"/>
        </c:ser>
        <c:ser>
          <c:idx val="6"/>
          <c:order val="6"/>
          <c:tx>
            <c:v>megoldások!#REF!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Lit>
              <c:ptCount val="1"/>
              <c:pt idx="0">
                <c:v>0</c:v>
              </c:pt>
            </c:numLit>
          </c:yVal>
          <c:smooth val="1"/>
        </c:ser>
        <c:ser>
          <c:idx val="7"/>
          <c:order val="7"/>
          <c:tx>
            <c:v>megoldások!#REF!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Lit>
              <c:ptCount val="1"/>
              <c:pt idx="0">
                <c:v>0</c:v>
              </c:pt>
            </c:numLit>
          </c:yVal>
          <c:smooth val="1"/>
        </c:ser>
        <c:ser>
          <c:idx val="8"/>
          <c:order val="8"/>
          <c:tx>
            <c:v>megoldások!#REF!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Lit>
              <c:ptCount val="1"/>
              <c:pt idx="0">
                <c:v>0</c:v>
              </c:pt>
            </c:numLit>
          </c:yVal>
          <c:smooth val="1"/>
        </c:ser>
        <c:ser>
          <c:idx val="9"/>
          <c:order val="9"/>
          <c:tx>
            <c:v>megoldások!#REF!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Lit>
              <c:ptCount val="1"/>
              <c:pt idx="0">
                <c:v>0</c:v>
              </c:pt>
            </c:numLit>
          </c:yVal>
          <c:smooth val="1"/>
        </c:ser>
        <c:ser>
          <c:idx val="10"/>
          <c:order val="10"/>
          <c:tx>
            <c:v>megoldások!#REF!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Lit>
              <c:ptCount val="1"/>
              <c:pt idx="0">
                <c:v>0</c:v>
              </c:pt>
            </c:numLit>
          </c:yVal>
          <c:smooth val="1"/>
        </c:ser>
        <c:axId val="14948934"/>
        <c:axId val="322679"/>
      </c:scatterChart>
      <c:valAx>
        <c:axId val="14948934"/>
        <c:scaling>
          <c:orientation val="minMax"/>
        </c:scaling>
        <c:axPos val="b"/>
        <c:delete val="0"/>
        <c:numFmt formatCode="General" sourceLinked="1"/>
        <c:majorTickMark val="out"/>
        <c:minorTickMark val="none"/>
        <c:tickLblPos val="nextTo"/>
        <c:spPr>
          <a:ln w="3175">
            <a:solidFill>
              <a:srgbClr val="000000"/>
            </a:solidFill>
          </a:ln>
        </c:spPr>
        <c:crossAx val="322679"/>
        <c:crosses val="autoZero"/>
        <c:crossBetween val="midCat"/>
        <c:dispUnits/>
      </c:valAx>
      <c:valAx>
        <c:axId val="322679"/>
        <c:scaling>
          <c:orientation val="minMax"/>
          <c:min val="60"/>
        </c:scaling>
        <c:axPos val="l"/>
        <c:title>
          <c:tx>
            <c:rich>
              <a:bodyPr vert="horz" rot="-5400000" anchor="ctr"/>
              <a:lstStyle/>
              <a:p>
                <a:pPr algn="ctr">
                  <a:defRPr/>
                </a:pPr>
                <a:r>
                  <a:rPr lang="en-US" cap="none" sz="175" b="1" i="0" u="none" baseline="0">
                    <a:solidFill>
                      <a:srgbClr val="000000"/>
                    </a:solidFill>
                  </a:rPr>
                  <a:t>% (országos átlag = 100%)</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948934"/>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CE"/>
                <a:ea typeface="Arial CE"/>
                <a:cs typeface="Arial CE"/>
              </a:rPr>
              <a:t>Az EU tagállamainak csoportosítása két jelzőszám szerint</a:t>
            </a:r>
          </a:p>
        </c:rich>
      </c:tx>
      <c:layout/>
      <c:spPr>
        <a:noFill/>
        <a:ln w="3175">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yVal>
            <c:numLit>
              <c:ptCount val="1"/>
              <c:pt idx="0">
                <c:v>0</c:v>
              </c:pt>
            </c:numLit>
          </c:yVal>
          <c:smooth val="0"/>
        </c:ser>
        <c:axId val="2904112"/>
        <c:axId val="26137009"/>
      </c:scatterChart>
      <c:valAx>
        <c:axId val="2904112"/>
        <c:scaling>
          <c:orientation val="minMax"/>
          <c:max val="67"/>
          <c:min val="45"/>
        </c:scaling>
        <c:axPos val="b"/>
        <c:title>
          <c:tx>
            <c:rich>
              <a:bodyPr vert="horz" rot="0" anchor="ctr"/>
              <a:lstStyle/>
              <a:p>
                <a:pPr algn="ctr">
                  <a:defRPr/>
                </a:pPr>
                <a:r>
                  <a:rPr lang="en-US" cap="none" sz="150" b="1" i="0" u="none" baseline="0">
                    <a:solidFill>
                      <a:srgbClr val="000000"/>
                    </a:solidFill>
                    <a:latin typeface="Arial CE"/>
                    <a:ea typeface="Arial CE"/>
                    <a:cs typeface="Arial CE"/>
                  </a:rPr>
                  <a:t>Aktív népesség aránya (%), 2000</a:t>
                </a:r>
              </a:p>
            </c:rich>
          </c:tx>
          <c:layout/>
          <c:overlay val="0"/>
          <c:spPr>
            <a:noFill/>
            <a:ln w="3175">
              <a:noFill/>
            </a:ln>
          </c:spPr>
        </c:title>
        <c:delete val="0"/>
        <c:numFmt formatCode="0" sourceLinked="0"/>
        <c:majorTickMark val="none"/>
        <c:minorTickMark val="none"/>
        <c:tickLblPos val="low"/>
        <c:spPr>
          <a:ln w="3175">
            <a:solidFill>
              <a:srgbClr val="000000"/>
            </a:solidFill>
          </a:ln>
        </c:spPr>
        <c:crossAx val="26137009"/>
        <c:crossesAt val="100"/>
        <c:crossBetween val="midCat"/>
        <c:dispUnits/>
      </c:valAx>
      <c:valAx>
        <c:axId val="26137009"/>
        <c:scaling>
          <c:orientation val="minMax"/>
          <c:max val="200"/>
        </c:scaling>
        <c:axPos val="l"/>
        <c:title>
          <c:tx>
            <c:rich>
              <a:bodyPr vert="horz" rot="-5400000" anchor="ctr"/>
              <a:lstStyle/>
              <a:p>
                <a:pPr algn="ctr">
                  <a:defRPr/>
                </a:pPr>
                <a:r>
                  <a:rPr lang="en-US" cap="none" sz="150" b="1" i="0" u="none" baseline="0">
                    <a:solidFill>
                      <a:srgbClr val="000000"/>
                    </a:solidFill>
                    <a:latin typeface="Arial CE"/>
                    <a:ea typeface="Arial CE"/>
                    <a:cs typeface="Arial CE"/>
                  </a:rPr>
                  <a:t>GDP/fő (PPS, EU15=100%), 2000</a:t>
                </a:r>
              </a:p>
            </c:rich>
          </c:tx>
          <c:layout/>
          <c:overlay val="0"/>
          <c:spPr>
            <a:noFill/>
            <a:ln w="3175">
              <a:noFill/>
            </a:ln>
          </c:spPr>
        </c:title>
        <c:delete val="0"/>
        <c:numFmt formatCode="0" sourceLinked="0"/>
        <c:majorTickMark val="none"/>
        <c:minorTickMark val="none"/>
        <c:tickLblPos val="low"/>
        <c:spPr>
          <a:ln w="3175">
            <a:solidFill>
              <a:srgbClr val="000000"/>
            </a:solidFill>
          </a:ln>
        </c:spPr>
        <c:crossAx val="2904112"/>
        <c:crossesAt val="56"/>
        <c:crossBetween val="midCat"/>
        <c:dispUnits/>
        <c:minorUnit val="1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CE"/>
          <a:ea typeface="Arial CE"/>
          <a:cs typeface="Arial CE"/>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E"/>
                <a:ea typeface="Arial CE"/>
                <a:cs typeface="Arial CE"/>
              </a:rPr>
              <a:t>India és Pakisztán kereskedelemi adatainak alakulása az 1990-es években</a:t>
            </a:r>
          </a:p>
        </c:rich>
      </c:tx>
      <c:layout/>
      <c:spPr>
        <a:noFill/>
        <a:ln w="3175">
          <a:noFill/>
        </a:ln>
      </c:spPr>
    </c:title>
    <c:plotArea>
      <c:layout/>
      <c:scatterChart>
        <c:scatterStyle val="lineMarker"/>
        <c:varyColors val="0"/>
        <c:ser>
          <c:idx val="0"/>
          <c:order val="0"/>
          <c:tx>
            <c:v>India</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69696"/>
              </a:solidFill>
              <a:ln>
                <a:solidFill>
                  <a:srgbClr val="969696"/>
                </a:solidFill>
              </a:ln>
            </c:spPr>
          </c:marker>
          <c:yVal>
            <c:numLit>
              <c:ptCount val="1"/>
              <c:pt idx="0">
                <c:v>0</c:v>
              </c:pt>
            </c:numLit>
          </c:yVal>
          <c:smooth val="0"/>
        </c:ser>
        <c:ser>
          <c:idx val="1"/>
          <c:order val="1"/>
          <c:tx>
            <c:v>Pakisztán</c:v>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yVal>
            <c:numLit>
              <c:ptCount val="1"/>
              <c:pt idx="0">
                <c:v>0</c:v>
              </c:pt>
            </c:numLit>
          </c:y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0"/>
        </c:ser>
        <c:axId val="33906490"/>
        <c:axId val="36722955"/>
      </c:scatterChart>
      <c:valAx>
        <c:axId val="33906490"/>
        <c:scaling>
          <c:orientation val="minMax"/>
        </c:scaling>
        <c:axPos val="b"/>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CE"/>
                <a:ea typeface="Arial CE"/>
                <a:cs typeface="Arial CE"/>
              </a:defRPr>
            </a:pPr>
          </a:p>
        </c:txPr>
        <c:crossAx val="36722955"/>
        <c:crosses val="autoZero"/>
        <c:crossBetween val="midCat"/>
        <c:dispUnits/>
      </c:valAx>
      <c:valAx>
        <c:axId val="36722955"/>
        <c:scaling>
          <c:orientation val="minMax"/>
          <c:max val="100"/>
        </c:scaling>
        <c:axPos val="l"/>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CE"/>
                <a:ea typeface="Arial CE"/>
                <a:cs typeface="Arial CE"/>
              </a:defRPr>
            </a:pPr>
          </a:p>
        </c:txPr>
        <c:crossAx val="33906490"/>
        <c:crosses val="autoZero"/>
        <c:crossBetween val="midCat"/>
        <c:dispUnits/>
        <c:majorUnit val="20"/>
      </c:valAx>
      <c:spPr>
        <a:solidFill>
          <a:srgbClr val="FFFFFF"/>
        </a:solidFill>
        <a:ln w="12700">
          <a:solidFill>
            <a:srgbClr val="808080"/>
          </a:solidFill>
        </a:ln>
      </c:spPr>
    </c:plotArea>
    <c:legend>
      <c:legendPos val="r"/>
      <c:legendEntry>
        <c:idx val="2"/>
        <c:delete val="1"/>
      </c:legendEntry>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CE"/>
              <a:ea typeface="Arial CE"/>
              <a:cs typeface="Arial CE"/>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CE"/>
          <a:ea typeface="Arial CE"/>
          <a:cs typeface="Arial CE"/>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CE"/>
                <a:ea typeface="Arial CE"/>
                <a:cs typeface="Arial CE"/>
              </a:rPr>
              <a:t>Az EU csatlakozásra váró országok három jelzőszám tükrében (2000)</a:t>
            </a:r>
          </a:p>
        </c:rich>
      </c:tx>
      <c:layout/>
      <c:spPr>
        <a:noFill/>
        <a:ln w="3175">
          <a:noFill/>
        </a:ln>
      </c:spPr>
    </c:title>
    <c:plotArea>
      <c:layout/>
      <c:bubbleChart>
        <c:varyColors val="0"/>
        <c:ser>
          <c:idx val="0"/>
          <c:order val="0"/>
          <c:tx>
            <c:v>népesség</c:v>
          </c:tx>
          <c:spPr>
            <a:noFill/>
            <a:ln w="12700">
              <a:solidFill>
                <a:srgbClr val="000000"/>
              </a:solidFill>
            </a:ln>
          </c:spPr>
          <c:invertIfNegative val="1"/>
          <c:extLst>
            <c:ext xmlns:c14="http://schemas.microsoft.com/office/drawing/2007/8/2/chart" uri="{6F2FDCE9-48DA-4B69-8628-5D25D57E5C99}">
              <c14:invertSolidFillFmt>
                <c14:spPr>
                  <a:solidFill>
                    <a:srgbClr val="000000"/>
                  </a:solidFill>
                </c14:spPr>
              </c14:invertSolidFillFmt>
            </c:ext>
          </c:extLst>
          <c:yVal>
            <c:numLit>
              <c:ptCount val="1"/>
              <c:pt idx="0">
                <c:v>0</c:v>
              </c:pt>
            </c:numLit>
          </c:yVal>
        </c:ser>
        <c:ser>
          <c:idx val="1"/>
          <c:order val="1"/>
          <c:spPr>
            <a:noFill/>
            <a:ln w="12700">
              <a:solidFill>
                <a:srgbClr val="000000"/>
              </a:solidFill>
            </a:ln>
          </c:spPr>
          <c:invertIfNegative val="1"/>
          <c:extLst>
            <c:ext xmlns:c14="http://schemas.microsoft.com/office/drawing/2007/8/2/chart" uri="{6F2FDCE9-48DA-4B69-8628-5D25D57E5C99}">
              <c14:invertSolidFillFmt>
                <c14:spPr>
                  <a:solidFill>
                    <a:srgbClr val="000000"/>
                  </a:solidFill>
                </c14:spPr>
              </c14:invertSolidFillFmt>
            </c:ext>
          </c:extLst>
          <c:yVal>
            <c:numLit>
              <c:ptCount val="1"/>
              <c:pt idx="0">
                <c:v>0</c:v>
              </c:pt>
            </c:numLit>
          </c:yVal>
        </c:ser>
        <c:ser>
          <c:idx val="2"/>
          <c:order val="2"/>
          <c:spPr>
            <a:noFill/>
            <a:ln w="12700">
              <a:solidFill>
                <a:srgbClr val="000000"/>
              </a:solidFill>
            </a:ln>
          </c:spPr>
          <c:invertIfNegative val="1"/>
          <c:extLst>
            <c:ext xmlns:c14="http://schemas.microsoft.com/office/drawing/2007/8/2/chart" uri="{6F2FDCE9-48DA-4B69-8628-5D25D57E5C99}">
              <c14:invertSolidFillFmt>
                <c14:spPr>
                  <a:solidFill>
                    <a:srgbClr val="000000"/>
                  </a:solidFill>
                </c14:spPr>
              </c14:invertSolidFillFmt>
            </c:ext>
          </c:extLst>
          <c:yVal>
            <c:numLit>
              <c:ptCount val="1"/>
              <c:pt idx="0">
                <c:v>0</c:v>
              </c:pt>
            </c:numLit>
          </c:yVal>
          <c:bubble3D val="1"/>
        </c:ser>
        <c:axId val="62071140"/>
        <c:axId val="21769349"/>
      </c:bubbleChart>
      <c:valAx>
        <c:axId val="62071140"/>
        <c:scaling>
          <c:orientation val="minMax"/>
          <c:min val="0"/>
        </c:scaling>
        <c:axPos val="b"/>
        <c:title>
          <c:tx>
            <c:rich>
              <a:bodyPr vert="horz" rot="0" anchor="ctr"/>
              <a:lstStyle/>
              <a:p>
                <a:pPr algn="ctr">
                  <a:defRPr/>
                </a:pPr>
                <a:r>
                  <a:rPr lang="en-US" cap="none" sz="150" b="1" i="0" u="none" baseline="0">
                    <a:solidFill>
                      <a:srgbClr val="000000"/>
                    </a:solidFill>
                    <a:latin typeface="Arial CE"/>
                    <a:ea typeface="Arial CE"/>
                    <a:cs typeface="Arial CE"/>
                  </a:rPr>
                  <a:t>Munkanélküliségi ráta (%)</a:t>
                </a:r>
              </a:p>
            </c:rich>
          </c:tx>
          <c:layout/>
          <c:overlay val="0"/>
          <c:spPr>
            <a:noFill/>
            <a:ln w="3175">
              <a:noFill/>
            </a:ln>
          </c:spPr>
        </c:title>
        <c:delete val="0"/>
        <c:numFmt formatCode="0" sourceLinked="0"/>
        <c:majorTickMark val="out"/>
        <c:minorTickMark val="out"/>
        <c:tickLblPos val="nextTo"/>
        <c:spPr>
          <a:ln w="3175">
            <a:solidFill>
              <a:srgbClr val="000000"/>
            </a:solidFill>
          </a:ln>
        </c:spPr>
        <c:crossAx val="21769349"/>
        <c:crosses val="autoZero"/>
        <c:crossBetween val="midCat"/>
        <c:dispUnits/>
      </c:valAx>
      <c:valAx>
        <c:axId val="21769349"/>
        <c:scaling>
          <c:orientation val="minMax"/>
          <c:min val="0"/>
        </c:scaling>
        <c:axPos val="l"/>
        <c:title>
          <c:tx>
            <c:rich>
              <a:bodyPr vert="horz" rot="-5400000" anchor="ctr"/>
              <a:lstStyle/>
              <a:p>
                <a:pPr algn="ctr">
                  <a:defRPr/>
                </a:pPr>
                <a:r>
                  <a:rPr lang="en-US" cap="none" sz="150" b="1" i="0" u="none" baseline="0">
                    <a:solidFill>
                      <a:srgbClr val="000000"/>
                    </a:solidFill>
                    <a:latin typeface="Arial CE"/>
                    <a:ea typeface="Arial CE"/>
                    <a:cs typeface="Arial CE"/>
                  </a:rPr>
                  <a:t>GDP/fő (PPS, EU15=100%)</a:t>
                </a:r>
              </a:p>
            </c:rich>
          </c:tx>
          <c:layout/>
          <c:overlay val="0"/>
          <c:spPr>
            <a:noFill/>
            <a:ln w="3175">
              <a:noFill/>
            </a:ln>
          </c:spPr>
        </c:title>
        <c:delete val="0"/>
        <c:numFmt formatCode="0" sourceLinked="0"/>
        <c:majorTickMark val="out"/>
        <c:minorTickMark val="none"/>
        <c:tickLblPos val="nextTo"/>
        <c:spPr>
          <a:ln w="3175">
            <a:solidFill>
              <a:srgbClr val="000000"/>
            </a:solidFill>
          </a:ln>
        </c:spPr>
        <c:crossAx val="62071140"/>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CE"/>
          <a:ea typeface="Arial CE"/>
          <a:cs typeface="Arial CE"/>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CE"/>
                <a:ea typeface="Arial CE"/>
                <a:cs typeface="Arial CE"/>
              </a:rPr>
              <a:t>Tolna megye népességének települési megoszlása (2000)</a:t>
            </a:r>
          </a:p>
        </c:rich>
      </c:tx>
      <c:layout/>
      <c:spPr>
        <a:noFill/>
        <a:ln w="3175">
          <a:noFill/>
        </a:ln>
      </c:spPr>
    </c:title>
    <c:plotArea>
      <c:layout/>
      <c:bubbleChart>
        <c:varyColors val="0"/>
        <c:ser>
          <c:idx val="0"/>
          <c:order val="0"/>
          <c:spPr>
            <a:solidFill>
              <a:srgbClr val="C0C0C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yVal>
            <c:numLit>
              <c:ptCount val="1"/>
              <c:pt idx="0">
                <c:v>0</c:v>
              </c:pt>
            </c:numLit>
          </c:yVal>
        </c:ser>
        <c:ser>
          <c:idx val="1"/>
          <c:order val="1"/>
          <c:spPr>
            <a:solidFill>
              <a:srgbClr val="C0C0C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yVal>
            <c:numLit>
              <c:ptCount val="1"/>
              <c:pt idx="0">
                <c:v>0</c:v>
              </c:pt>
            </c:numLit>
          </c:yVal>
        </c:ser>
        <c:bubbleScale val="50"/>
        <c:axId val="61706414"/>
        <c:axId val="18486815"/>
      </c:bubbleChart>
      <c:valAx>
        <c:axId val="61706414"/>
        <c:scaling>
          <c:orientation val="minMax"/>
        </c:scaling>
        <c:axPos val="b"/>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CE"/>
                <a:ea typeface="Arial CE"/>
                <a:cs typeface="Arial CE"/>
              </a:defRPr>
            </a:pPr>
          </a:p>
        </c:txPr>
        <c:crossAx val="18486815"/>
        <c:crosses val="autoZero"/>
        <c:crossBetween val="midCat"/>
        <c:dispUnits/>
      </c:valAx>
      <c:valAx>
        <c:axId val="18486815"/>
        <c:scaling>
          <c:orientation val="minMax"/>
          <c:max val="-60"/>
        </c:scaling>
        <c:axPos val="l"/>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CE"/>
                <a:ea typeface="Arial CE"/>
                <a:cs typeface="Arial CE"/>
              </a:defRPr>
            </a:pPr>
          </a:p>
        </c:txPr>
        <c:crossAx val="61706414"/>
        <c:crosses val="autoZero"/>
        <c:crossBetween val="midCat"/>
        <c:dispUnits/>
        <c:majorUnit val="2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CE"/>
          <a:ea typeface="Arial CE"/>
          <a:cs typeface="Arial CE"/>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CE"/>
                <a:ea typeface="Arial CE"/>
                <a:cs typeface="Arial CE"/>
              </a:rPr>
              <a:t>Tolna megye kistérségeinek fejelttsége (2000) (megyei átlag=100%)</a:t>
            </a:r>
          </a:p>
        </c:rich>
      </c:tx>
      <c:layout/>
      <c:spPr>
        <a:noFill/>
        <a:ln w="3175">
          <a:noFill/>
        </a:ln>
      </c:spPr>
    </c:title>
    <c:plotArea>
      <c:layout/>
      <c:radarChart>
        <c:radarStyle val="marker"/>
        <c:varyColors val="0"/>
        <c:ser>
          <c:idx val="0"/>
          <c:order val="0"/>
          <c:tx>
            <c:v>megoldások!#REF!</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1"/>
          <c:order val="1"/>
          <c:tx>
            <c:v>megoldások!#REF!</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2"/>
          <c:order val="2"/>
          <c:tx>
            <c:v>megoldások!#REF!</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3"/>
          <c:order val="3"/>
          <c:tx>
            <c:v>megoldások!#REF!</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4"/>
          <c:order val="4"/>
          <c:tx>
            <c:v>megoldások!#REF!</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5"/>
          <c:order val="5"/>
          <c:tx>
            <c:v>megoldások!#REF!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00"/>
              </a:solidFill>
              <a:ln>
                <a:solidFill>
                  <a:srgbClr val="000000"/>
                </a:solidFill>
              </a:ln>
            </c:spPr>
          </c:marker>
          <c:val>
            <c:numLit>
              <c:ptCount val="1"/>
              <c:pt idx="0">
                <c:v>0</c:v>
              </c:pt>
            </c:numLit>
          </c:val>
        </c:ser>
        <c:axId val="32163608"/>
        <c:axId val="21037017"/>
      </c:radarChart>
      <c:catAx>
        <c:axId val="3216360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1037017"/>
        <c:crosses val="autoZero"/>
        <c:auto val="0"/>
        <c:lblOffset val="100"/>
        <c:tickLblSkip val="1"/>
        <c:noMultiLvlLbl val="0"/>
      </c:catAx>
      <c:valAx>
        <c:axId val="21037017"/>
        <c:scaling>
          <c:orientation val="minMax"/>
        </c:scaling>
        <c:axPos val="l"/>
        <c:majorGridlines/>
        <c:delete val="0"/>
        <c:numFmt formatCode="General" sourceLinked="1"/>
        <c:majorTickMark val="none"/>
        <c:minorTickMark val="none"/>
        <c:tickLblPos val="none"/>
        <c:spPr>
          <a:ln w="3175">
            <a:solidFill>
              <a:srgbClr val="000000"/>
            </a:solidFill>
          </a:ln>
        </c:spPr>
        <c:crossAx val="32163608"/>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CE"/>
                <a:ea typeface="Arial CE"/>
                <a:cs typeface="Arial CE"/>
              </a:rPr>
              <a:t>A korszerkezet Szlovákiában (1998)</a:t>
            </a:r>
          </a:p>
        </c:rich>
      </c:tx>
      <c:layout/>
      <c:spPr>
        <a:noFill/>
        <a:ln>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3333"/>
              </a:solidFill>
              <a:ln w="12700">
                <a:solidFill>
                  <a:srgbClr val="000000"/>
                </a:solidFill>
              </a:ln>
            </c:spPr>
          </c:dPt>
          <c:dLbls>
            <c:numFmt formatCode="0%" sourceLinked="0"/>
            <c:showLegendKey val="0"/>
            <c:showVal val="0"/>
            <c:showBubbleSize val="0"/>
            <c:showCatName val="1"/>
            <c:showSerName val="0"/>
            <c:showLeaderLines val="1"/>
            <c:showPercent val="1"/>
          </c:dLbls>
          <c:cat>
            <c:strRef>
              <c:f>'key (answers)'!#REF!</c:f>
              <c:strCache>
                <c:ptCount val="1"/>
                <c:pt idx="0">
                  <c:v>1</c:v>
                </c:pt>
              </c:strCache>
            </c:strRef>
          </c:cat>
          <c:val>
            <c:numRef>
              <c:f>'key (answers)'!#REF!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CE"/>
                <a:ea typeface="Arial CE"/>
                <a:cs typeface="Arial CE"/>
              </a:rPr>
              <a:t>A fejlettség területi egyenlőtlenségei Tolna megyében (2000) (megyei átlag=100%)</a:t>
            </a:r>
          </a:p>
        </c:rich>
      </c:tx>
      <c:layout/>
      <c:spPr>
        <a:noFill/>
        <a:ln w="3175">
          <a:noFill/>
        </a:ln>
      </c:spPr>
    </c:title>
    <c:plotArea>
      <c:layout/>
      <c:radarChart>
        <c:radarStyle val="marker"/>
        <c:varyColors val="0"/>
        <c:ser>
          <c:idx val="0"/>
          <c:order val="0"/>
          <c:tx>
            <c:v>egy lakosra jutó jövedelem</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
              <c:pt idx="0">
                <c:v>PAKS</c:v>
              </c:pt>
              <c:pt idx="1">
                <c:v>SZEKSZÁRD</c:v>
              </c:pt>
              <c:pt idx="2">
                <c:v>BONYHÁD</c:v>
              </c:pt>
              <c:pt idx="3">
                <c:v>DOMBÓVÁR</c:v>
              </c:pt>
              <c:pt idx="4">
                <c:v>TAMÁSI</c:v>
              </c:pt>
            </c:strLit>
          </c:cat>
          <c:val>
            <c:numLit>
              <c:ptCount val="5"/>
              <c:pt idx="0">
                <c:v>125.074334507242</c:v>
              </c:pt>
              <c:pt idx="1">
                <c:v>107.341502170366</c:v>
              </c:pt>
              <c:pt idx="2">
                <c:v>90.011475594927</c:v>
              </c:pt>
              <c:pt idx="3">
                <c:v>87.9848354194498</c:v>
              </c:pt>
              <c:pt idx="4">
                <c:v>72.8056300525166</c:v>
              </c:pt>
            </c:numLit>
          </c:val>
        </c:ser>
        <c:ser>
          <c:idx val="1"/>
          <c:order val="1"/>
          <c:tx>
            <c:v>ezer lakosra jutó telefonvonal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
              <c:pt idx="0">
                <c:v>PAKS</c:v>
              </c:pt>
              <c:pt idx="1">
                <c:v>SZEKSZÁRD</c:v>
              </c:pt>
              <c:pt idx="2">
                <c:v>BONYHÁD</c:v>
              </c:pt>
              <c:pt idx="3">
                <c:v>DOMBÓVÁR</c:v>
              </c:pt>
              <c:pt idx="4">
                <c:v>TAMÁSI</c:v>
              </c:pt>
            </c:strLit>
          </c:cat>
          <c:val>
            <c:numLit>
              <c:ptCount val="5"/>
              <c:pt idx="0">
                <c:v>99.7714091411234</c:v>
              </c:pt>
              <c:pt idx="1">
                <c:v>105.194297417425</c:v>
              </c:pt>
              <c:pt idx="2">
                <c:v>97.4934890972236</c:v>
              </c:pt>
              <c:pt idx="3">
                <c:v>96.6734610828018</c:v>
              </c:pt>
              <c:pt idx="4">
                <c:v>93.9612556454658</c:v>
              </c:pt>
            </c:numLit>
          </c:val>
        </c:ser>
        <c:ser>
          <c:idx val="2"/>
          <c:order val="2"/>
          <c:tx>
            <c:v>ezer lakosra jutó személygépkocsi</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
              <c:pt idx="0">
                <c:v>PAKS</c:v>
              </c:pt>
              <c:pt idx="1">
                <c:v>SZEKSZÁRD</c:v>
              </c:pt>
              <c:pt idx="2">
                <c:v>BONYHÁD</c:v>
              </c:pt>
              <c:pt idx="3">
                <c:v>DOMBÓVÁR</c:v>
              </c:pt>
              <c:pt idx="4">
                <c:v>TAMÁSI</c:v>
              </c:pt>
            </c:strLit>
          </c:cat>
          <c:val>
            <c:numLit>
              <c:ptCount val="5"/>
              <c:pt idx="0">
                <c:v>101.668130758365</c:v>
              </c:pt>
              <c:pt idx="1">
                <c:v>108.782198998244</c:v>
              </c:pt>
              <c:pt idx="2">
                <c:v>102.884084912594</c:v>
              </c:pt>
              <c:pt idx="3">
                <c:v>91.3485383634216</c:v>
              </c:pt>
              <c:pt idx="4">
                <c:v>84.8308348515344</c:v>
              </c:pt>
            </c:numLit>
          </c:val>
        </c:ser>
        <c:ser>
          <c:idx val="3"/>
          <c:order val="3"/>
          <c:tx>
            <c:v>reciprok munkanélküliek aránya</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
              <c:pt idx="0">
                <c:v>PAKS</c:v>
              </c:pt>
              <c:pt idx="1">
                <c:v>SZEKSZÁRD</c:v>
              </c:pt>
              <c:pt idx="2">
                <c:v>BONYHÁD</c:v>
              </c:pt>
              <c:pt idx="3">
                <c:v>DOMBÓVÁR</c:v>
              </c:pt>
              <c:pt idx="4">
                <c:v>TAMÁSI</c:v>
              </c:pt>
            </c:strLit>
          </c:cat>
          <c:val>
            <c:numLit>
              <c:ptCount val="5"/>
              <c:pt idx="0">
                <c:v>118.357388642351</c:v>
              </c:pt>
              <c:pt idx="1">
                <c:v>106.298495016371</c:v>
              </c:pt>
              <c:pt idx="2">
                <c:v>121.179526206417</c:v>
              </c:pt>
              <c:pt idx="3">
                <c:v>96.7832070666112</c:v>
              </c:pt>
              <c:pt idx="4">
                <c:v>71.4765785187254</c:v>
              </c:pt>
            </c:numLit>
          </c:val>
        </c:ser>
        <c:axId val="55115426"/>
        <c:axId val="26276787"/>
      </c:radarChart>
      <c:catAx>
        <c:axId val="5511542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6276787"/>
        <c:crosses val="autoZero"/>
        <c:auto val="0"/>
        <c:lblOffset val="100"/>
        <c:tickLblSkip val="1"/>
        <c:noMultiLvlLbl val="0"/>
      </c:catAx>
      <c:valAx>
        <c:axId val="26276787"/>
        <c:scaling>
          <c:orientation val="minMax"/>
        </c:scaling>
        <c:axPos val="l"/>
        <c:majorGridlines/>
        <c:delete val="0"/>
        <c:numFmt formatCode="General" sourceLinked="1"/>
        <c:majorTickMark val="cross"/>
        <c:minorTickMark val="none"/>
        <c:tickLblPos val="nextTo"/>
        <c:spPr>
          <a:ln w="3175">
            <a:solidFill>
              <a:srgbClr val="000000"/>
            </a:solidFill>
          </a:ln>
        </c:spPr>
        <c:crossAx val="55115426"/>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E"/>
                <a:ea typeface="Arial CE"/>
                <a:cs typeface="Arial CE"/>
              </a:rPr>
              <a:t>A jövedelmek és a telefonok területi egyenlőtlenségei 2000-ben az Észak-Alföldön Lorenz-görbe alapjan</a:t>
            </a:r>
          </a:p>
        </c:rich>
      </c:tx>
      <c:layout/>
      <c:spPr>
        <a:noFill/>
        <a:ln w="3175">
          <a:noFill/>
        </a:ln>
      </c:spPr>
    </c:title>
    <c:plotArea>
      <c:layout/>
      <c:scatterChart>
        <c:scatterStyle val="lineMarker"/>
        <c:varyColors val="0"/>
        <c:ser>
          <c:idx val="0"/>
          <c:order val="0"/>
          <c:tx>
            <c:v>jövedelmek</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yVal>
            <c:numLit>
              <c:ptCount val="1"/>
              <c:pt idx="0">
                <c:v>0</c:v>
              </c:pt>
            </c:numLit>
          </c:yVal>
          <c:smooth val="0"/>
        </c:ser>
        <c:ser>
          <c:idx val="1"/>
          <c:order val="1"/>
          <c:tx>
            <c:v>telefonok</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00"/>
              </a:solidFill>
              <a:ln>
                <a:solidFill>
                  <a:srgbClr val="FF0000"/>
                </a:solidFill>
              </a:ln>
            </c:spPr>
          </c:marker>
          <c:yVal>
            <c:numLit>
              <c:ptCount val="1"/>
              <c:pt idx="0">
                <c:v>0</c:v>
              </c:pt>
            </c:numLit>
          </c:yVal>
          <c:smooth val="0"/>
        </c:ser>
        <c:axId val="35164492"/>
        <c:axId val="48044973"/>
      </c:scatterChart>
      <c:valAx>
        <c:axId val="35164492"/>
        <c:scaling>
          <c:orientation val="minMax"/>
        </c:scaling>
        <c:axPos val="b"/>
        <c:delete val="0"/>
        <c:numFmt formatCode="General" sourceLinked="1"/>
        <c:majorTickMark val="out"/>
        <c:minorTickMark val="none"/>
        <c:tickLblPos val="nextTo"/>
        <c:spPr>
          <a:ln w="3175">
            <a:solidFill>
              <a:srgbClr val="000000"/>
            </a:solidFill>
          </a:ln>
        </c:spPr>
        <c:crossAx val="48044973"/>
        <c:crosses val="autoZero"/>
        <c:crossBetween val="midCat"/>
        <c:dispUnits/>
      </c:valAx>
      <c:valAx>
        <c:axId val="48044973"/>
        <c:scaling>
          <c:orientation val="minMax"/>
          <c:max val="100"/>
        </c:scaling>
        <c:axPos val="l"/>
        <c:delete val="0"/>
        <c:numFmt formatCode="General" sourceLinked="1"/>
        <c:majorTickMark val="out"/>
        <c:minorTickMark val="none"/>
        <c:tickLblPos val="nextTo"/>
        <c:spPr>
          <a:ln w="3175">
            <a:solidFill>
              <a:srgbClr val="000000"/>
            </a:solidFill>
          </a:ln>
        </c:spPr>
        <c:crossAx val="35164492"/>
        <c:crosses val="autoZero"/>
        <c:crossBetween val="midCat"/>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E"/>
                <a:ea typeface="Arial CE"/>
                <a:cs typeface="Arial CE"/>
              </a:rPr>
              <a:t>Az egy főre jutó jövedelem kistérségek közötti egyenlőtlenségeinek változása 1990-ről 2000-re az Észak-Alföldön</a:t>
            </a:r>
          </a:p>
        </c:rich>
      </c:tx>
      <c:layout/>
      <c:spPr>
        <a:noFill/>
        <a:ln w="3175">
          <a:noFill/>
        </a:ln>
      </c:spPr>
    </c:title>
    <c:plotArea>
      <c:layout/>
      <c:scatterChart>
        <c:scatterStyle val="lineMarker"/>
        <c:varyColors val="0"/>
        <c:ser>
          <c:idx val="0"/>
          <c:order val="0"/>
          <c:tx>
            <c:v>1990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yVal>
            <c:numLit>
              <c:ptCount val="1"/>
              <c:pt idx="0">
                <c:v>0</c:v>
              </c:pt>
            </c:numLit>
          </c:yVal>
          <c:smooth val="0"/>
        </c:ser>
        <c:ser>
          <c:idx val="1"/>
          <c:order val="1"/>
          <c:tx>
            <c:v>2000</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00"/>
              </a:solidFill>
              <a:ln>
                <a:solidFill>
                  <a:srgbClr val="FF0000"/>
                </a:solidFill>
              </a:ln>
            </c:spPr>
          </c:marker>
          <c:yVal>
            <c:numLit>
              <c:ptCount val="1"/>
              <c:pt idx="0">
                <c:v>0</c:v>
              </c:pt>
            </c:numLit>
          </c:yVal>
          <c:smooth val="0"/>
        </c:ser>
        <c:axId val="29751574"/>
        <c:axId val="66437575"/>
      </c:scatterChart>
      <c:valAx>
        <c:axId val="29751574"/>
        <c:scaling>
          <c:orientation val="minMax"/>
        </c:scaling>
        <c:axPos val="b"/>
        <c:delete val="0"/>
        <c:numFmt formatCode="General" sourceLinked="1"/>
        <c:majorTickMark val="out"/>
        <c:minorTickMark val="none"/>
        <c:tickLblPos val="nextTo"/>
        <c:spPr>
          <a:ln w="3175">
            <a:solidFill>
              <a:srgbClr val="000000"/>
            </a:solidFill>
          </a:ln>
        </c:spPr>
        <c:crossAx val="66437575"/>
        <c:crosses val="autoZero"/>
        <c:crossBetween val="midCat"/>
        <c:dispUnits/>
      </c:valAx>
      <c:valAx>
        <c:axId val="66437575"/>
        <c:scaling>
          <c:orientation val="minMax"/>
          <c:max val="100"/>
        </c:scaling>
        <c:axPos val="l"/>
        <c:delete val="0"/>
        <c:numFmt formatCode="General" sourceLinked="1"/>
        <c:majorTickMark val="out"/>
        <c:minorTickMark val="none"/>
        <c:tickLblPos val="nextTo"/>
        <c:spPr>
          <a:ln w="3175">
            <a:solidFill>
              <a:srgbClr val="000000"/>
            </a:solidFill>
          </a:ln>
        </c:spPr>
        <c:crossAx val="29751574"/>
        <c:crosses val="autoZero"/>
        <c:crossBetween val="midCat"/>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E"/>
                <a:ea typeface="Arial CE"/>
                <a:cs typeface="Arial CE"/>
              </a:rPr>
              <a:t>Gazdasági értéktermelő-képesség és az újonann épített lakások csatornával való ellátottságának összefüggése a magyar megyékben (2000)</a:t>
            </a:r>
          </a:p>
        </c:rich>
      </c:tx>
      <c:layout/>
      <c:spPr>
        <a:noFill/>
        <a:ln w="3175">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50" b="0" i="0" u="none" baseline="0">
                      <a:solidFill>
                        <a:srgbClr val="000000"/>
                      </a:solidFill>
                    </a:defRPr>
                  </a:pPr>
                </a:p>
              </c:txPr>
              <c:numFmt formatCode="General"/>
              <c:spPr>
                <a:noFill/>
                <a:ln w="3175">
                  <a:noFill/>
                </a:ln>
              </c:spPr>
            </c:trendlineLbl>
          </c:trendline>
          <c:yVal>
            <c:numLit>
              <c:ptCount val="20"/>
              <c:pt idx="0">
                <c:v>57.6</c:v>
              </c:pt>
              <c:pt idx="1">
                <c:v>69</c:v>
              </c:pt>
              <c:pt idx="2">
                <c:v>64.8</c:v>
              </c:pt>
              <c:pt idx="3">
                <c:v>61</c:v>
              </c:pt>
              <c:pt idx="4">
                <c:v>94.2</c:v>
              </c:pt>
              <c:pt idx="5">
                <c:v>65.5999999999999</c:v>
              </c:pt>
              <c:pt idx="6">
                <c:v>55.5</c:v>
              </c:pt>
              <c:pt idx="7">
                <c:v>94.6</c:v>
              </c:pt>
              <c:pt idx="8">
                <c:v>55.9</c:v>
              </c:pt>
              <c:pt idx="9">
                <c:v>71.8</c:v>
              </c:pt>
              <c:pt idx="10">
                <c:v>63.7</c:v>
              </c:pt>
              <c:pt idx="11">
                <c:v>88.9</c:v>
              </c:pt>
              <c:pt idx="12">
                <c:v>59.6</c:v>
              </c:pt>
              <c:pt idx="13">
                <c:v>67.9</c:v>
              </c:pt>
              <c:pt idx="14">
                <c:v>70.8</c:v>
              </c:pt>
              <c:pt idx="15">
                <c:v>53.8</c:v>
              </c:pt>
              <c:pt idx="16">
                <c:v>73.0999999999999</c:v>
              </c:pt>
              <c:pt idx="17">
                <c:v>77.5999999999999</c:v>
              </c:pt>
              <c:pt idx="18">
                <c:v>84.2</c:v>
              </c:pt>
              <c:pt idx="19">
                <c:v>83.2</c:v>
              </c:pt>
            </c:numLit>
          </c:yVal>
          <c:smooth val="0"/>
        </c:ser>
        <c:axId val="61067264"/>
        <c:axId val="12734465"/>
      </c:scatterChart>
      <c:valAx>
        <c:axId val="61067264"/>
        <c:scaling>
          <c:orientation val="minMax"/>
        </c:scaling>
        <c:axPos val="b"/>
        <c:title>
          <c:tx>
            <c:rich>
              <a:bodyPr vert="horz" rot="0" anchor="ctr"/>
              <a:lstStyle/>
              <a:p>
                <a:pPr algn="ctr">
                  <a:defRPr/>
                </a:pPr>
                <a:r>
                  <a:rPr lang="en-US" cap="none" sz="175" b="1" i="0" u="none" baseline="0">
                    <a:solidFill>
                      <a:srgbClr val="000000"/>
                    </a:solidFill>
                    <a:latin typeface="Arial CE"/>
                    <a:ea typeface="Arial CE"/>
                    <a:cs typeface="Arial CE"/>
                  </a:rPr>
                  <a:t>GDP (ezer Ft/fő)</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12734465"/>
        <c:crosses val="autoZero"/>
        <c:crossBetween val="midCat"/>
        <c:dispUnits/>
      </c:valAx>
      <c:valAx>
        <c:axId val="12734465"/>
        <c:scaling>
          <c:orientation val="minMax"/>
          <c:max val="120"/>
        </c:scaling>
        <c:axPos val="l"/>
        <c:title>
          <c:tx>
            <c:rich>
              <a:bodyPr vert="horz" rot="-5400000" anchor="ctr"/>
              <a:lstStyle/>
              <a:p>
                <a:pPr algn="ctr">
                  <a:defRPr/>
                </a:pPr>
                <a:r>
                  <a:rPr lang="en-US" cap="none" sz="175" b="1" i="0" u="none" baseline="0">
                    <a:solidFill>
                      <a:srgbClr val="000000"/>
                    </a:solidFill>
                    <a:latin typeface="Arial CE"/>
                    <a:ea typeface="Arial CE"/>
                    <a:cs typeface="Arial CE"/>
                  </a:rPr>
                  <a:t>új, közcsatornával ellátott lakások lakások aránya (%)</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067264"/>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latin typeface="Arial CE"/>
                <a:ea typeface="Arial CE"/>
                <a:cs typeface="Arial CE"/>
              </a:rPr>
              <a:t>A nyugat-kelet pozíció és az 1 főre jutó jövedelem összefüggése a magyar megyékben (2000)</a:t>
            </a:r>
          </a:p>
        </c:rich>
      </c:tx>
      <c:layout/>
      <c:spPr>
        <a:noFill/>
        <a:ln w="3175">
          <a:noFill/>
        </a:ln>
      </c:spPr>
    </c:title>
    <c:plotArea>
      <c:layout/>
      <c:scatterChart>
        <c:scatterStyle val="lineMarker"/>
        <c:varyColors val="0"/>
        <c:ser>
          <c:idx val="0"/>
          <c:order val="0"/>
          <c:tx>
            <c:v>Adatsor1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name>Lineáris</c:name>
            <c:spPr>
              <a:ln w="25400">
                <a:solidFill>
                  <a:srgbClr val="0000FF"/>
                </a:solidFill>
              </a:ln>
            </c:spPr>
            <c:trendlineType val="linear"/>
            <c:dispEq val="1"/>
            <c:dispRSqr val="1"/>
            <c:trendlineLbl>
              <c:txPr>
                <a:bodyPr vert="horz" rot="0" anchor="ctr"/>
                <a:lstStyle/>
                <a:p>
                  <a:pPr algn="ctr">
                    <a:defRPr lang="en-US" cap="none" sz="175" b="0" i="0" u="none" baseline="0">
                      <a:solidFill>
                        <a:srgbClr val="0000FF"/>
                      </a:solidFill>
                    </a:defRPr>
                  </a:pPr>
                </a:p>
              </c:txPr>
              <c:numFmt formatCode="General"/>
              <c:spPr>
                <a:noFill/>
                <a:ln w="3175">
                  <a:noFill/>
                </a:ln>
              </c:spPr>
            </c:trendlineLbl>
          </c:trendline>
          <c:trendline>
            <c:name>Exponenciális</c:name>
            <c:spPr>
              <a:ln w="25400">
                <a:solidFill>
                  <a:srgbClr val="008000"/>
                </a:solidFill>
              </a:ln>
            </c:spPr>
            <c:trendlineType val="exp"/>
            <c:dispEq val="1"/>
            <c:dispRSqr val="1"/>
            <c:trendlineLbl>
              <c:txPr>
                <a:bodyPr vert="horz" rot="0" anchor="ctr"/>
                <a:lstStyle/>
                <a:p>
                  <a:pPr algn="ctr">
                    <a:defRPr lang="en-US" cap="none" sz="175" b="0" i="0" u="none" baseline="0">
                      <a:solidFill>
                        <a:srgbClr val="008000"/>
                      </a:solidFill>
                    </a:defRPr>
                  </a:pPr>
                </a:p>
              </c:txPr>
              <c:numFmt formatCode="General"/>
              <c:spPr>
                <a:noFill/>
                <a:ln w="3175">
                  <a:noFill/>
                </a:ln>
              </c:spPr>
            </c:trendlineLbl>
          </c:trendline>
          <c:trendline>
            <c:name>Polinomiális</c:name>
            <c:spPr>
              <a:ln w="25400">
                <a:solidFill>
                  <a:srgbClr val="000000"/>
                </a:solidFill>
              </a:ln>
            </c:spPr>
            <c:trendlineType val="poly"/>
            <c:order val="3"/>
            <c:dispEq val="1"/>
            <c:dispRSqr val="1"/>
            <c:trendlineLbl>
              <c:txPr>
                <a:bodyPr vert="horz" rot="0" anchor="ctr"/>
                <a:lstStyle/>
                <a:p>
                  <a:pPr algn="ctr">
                    <a:defRPr lang="en-US" cap="none" sz="175" b="0" i="0" u="none" baseline="0">
                      <a:solidFill>
                        <a:srgbClr val="000000"/>
                      </a:solidFill>
                      <a:latin typeface="Arial CE"/>
                      <a:ea typeface="Arial CE"/>
                      <a:cs typeface="Arial CE"/>
                    </a:defRPr>
                  </a:pPr>
                </a:p>
              </c:txPr>
              <c:numFmt formatCode="General"/>
              <c:spPr>
                <a:noFill/>
                <a:ln w="3175">
                  <a:noFill/>
                </a:ln>
              </c:spPr>
            </c:trendlineLbl>
          </c:trendline>
          <c:yVal>
            <c:numLit>
              <c:ptCount val="1"/>
              <c:pt idx="0">
                <c:v>0</c:v>
              </c:pt>
            </c:numLit>
          </c:yVal>
          <c:smooth val="0"/>
        </c:ser>
        <c:axId val="47501322"/>
        <c:axId val="24858715"/>
      </c:scatterChart>
      <c:valAx>
        <c:axId val="47501322"/>
        <c:scaling>
          <c:orientation val="minMax"/>
          <c:max val="300"/>
          <c:min val="-200"/>
        </c:scaling>
        <c:axPos val="b"/>
        <c:title>
          <c:tx>
            <c:rich>
              <a:bodyPr vert="horz" rot="0" anchor="ctr"/>
              <a:lstStyle/>
              <a:p>
                <a:pPr algn="ctr">
                  <a:defRPr/>
                </a:pPr>
                <a:r>
                  <a:rPr lang="en-US" cap="none" sz="175" b="1" i="0" u="none" baseline="0">
                    <a:solidFill>
                      <a:srgbClr val="000000"/>
                    </a:solidFill>
                    <a:latin typeface="Arial CE"/>
                    <a:ea typeface="Arial CE"/>
                    <a:cs typeface="Arial CE"/>
                  </a:rPr>
                  <a:t>NY-K koordináta (km)</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24858715"/>
        <c:crosses val="autoZero"/>
        <c:crossBetween val="midCat"/>
        <c:dispUnits/>
      </c:valAx>
      <c:valAx>
        <c:axId val="24858715"/>
        <c:scaling>
          <c:orientation val="minMax"/>
        </c:scaling>
        <c:axPos val="l"/>
        <c:title>
          <c:tx>
            <c:rich>
              <a:bodyPr vert="horz" rot="-5400000" anchor="ctr"/>
              <a:lstStyle/>
              <a:p>
                <a:pPr algn="ctr">
                  <a:defRPr/>
                </a:pPr>
                <a:r>
                  <a:rPr lang="en-US" cap="none" sz="175" b="1" i="0" u="none" baseline="0">
                    <a:solidFill>
                      <a:srgbClr val="000000"/>
                    </a:solidFill>
                    <a:latin typeface="Arial CE"/>
                    <a:ea typeface="Arial CE"/>
                    <a:cs typeface="Arial CE"/>
                  </a:rPr>
                  <a:t>egy főre eső jövedelem (ezer Ft/fő)</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501322"/>
        <c:crosses val="autoZero"/>
        <c:crossBetween val="midCat"/>
        <c:dispUnits/>
      </c:valAx>
      <c:spPr>
        <a:noFill/>
        <a:ln w="12700">
          <a:solidFill>
            <a:srgbClr val="808080"/>
          </a:solidFill>
        </a:ln>
      </c:spPr>
    </c:plotArea>
    <c:legend>
      <c:legendPos val="b"/>
      <c:legendEntry>
        <c:idx val="0"/>
        <c:delete val="1"/>
      </c:legendEntry>
      <c:layout/>
      <c:overlay val="0"/>
      <c:spPr>
        <a:solidFill>
          <a:srgbClr val="FFFFFF"/>
        </a:solidFill>
        <a:ln w="3175">
          <a:solidFill>
            <a:srgbClr val="000000"/>
          </a:solidFill>
        </a:ln>
      </c:spPr>
      <c:txPr>
        <a:bodyPr vert="horz" rot="0"/>
        <a:lstStyle/>
        <a:p>
          <a:pPr>
            <a:defRPr lang="en-US" cap="none" sz="160" b="0" i="0" u="none" baseline="0">
              <a:solidFill>
                <a:srgbClr val="000000"/>
              </a:solidFill>
              <a:latin typeface="Arial CE"/>
              <a:ea typeface="Arial CE"/>
              <a:cs typeface="Arial CE"/>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CE"/>
                <a:ea typeface="Arial CE"/>
                <a:cs typeface="Arial CE"/>
              </a:rPr>
              <a:t>Az EU tagállamainak csoportosítása két jelzőszám szerint</a:t>
            </a:r>
          </a:p>
        </c:rich>
      </c:tx>
      <c:layout/>
      <c:spPr>
        <a:noFill/>
        <a:ln w="3175">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yVal>
            <c:numLit>
              <c:ptCount val="1"/>
              <c:pt idx="0">
                <c:v>0</c:v>
              </c:pt>
            </c:numLit>
          </c:yVal>
          <c:smooth val="0"/>
        </c:ser>
        <c:axId val="22401844"/>
        <c:axId val="290005"/>
      </c:scatterChart>
      <c:valAx>
        <c:axId val="22401844"/>
        <c:scaling>
          <c:orientation val="minMax"/>
          <c:max val="67"/>
          <c:min val="45"/>
        </c:scaling>
        <c:axPos val="b"/>
        <c:title>
          <c:tx>
            <c:rich>
              <a:bodyPr vert="horz" rot="0" anchor="ctr"/>
              <a:lstStyle/>
              <a:p>
                <a:pPr algn="ctr">
                  <a:defRPr/>
                </a:pPr>
                <a:r>
                  <a:rPr lang="en-US" cap="none" sz="150" b="1" i="0" u="none" baseline="0">
                    <a:solidFill>
                      <a:srgbClr val="000000"/>
                    </a:solidFill>
                    <a:latin typeface="Arial CE"/>
                    <a:ea typeface="Arial CE"/>
                    <a:cs typeface="Arial CE"/>
                  </a:rPr>
                  <a:t>Aktív népesség aránya (%), 2000</a:t>
                </a:r>
              </a:p>
            </c:rich>
          </c:tx>
          <c:layout/>
          <c:overlay val="0"/>
          <c:spPr>
            <a:noFill/>
            <a:ln w="3175">
              <a:noFill/>
            </a:ln>
          </c:spPr>
        </c:title>
        <c:delete val="0"/>
        <c:numFmt formatCode="General" sourceLinked="1"/>
        <c:majorTickMark val="none"/>
        <c:minorTickMark val="none"/>
        <c:tickLblPos val="low"/>
        <c:spPr>
          <a:ln w="3175">
            <a:solidFill>
              <a:srgbClr val="000000"/>
            </a:solidFill>
          </a:ln>
        </c:spPr>
        <c:crossAx val="290005"/>
        <c:crossesAt val="100"/>
        <c:crossBetween val="midCat"/>
        <c:dispUnits/>
      </c:valAx>
      <c:valAx>
        <c:axId val="290005"/>
        <c:scaling>
          <c:orientation val="minMax"/>
          <c:max val="200"/>
        </c:scaling>
        <c:axPos val="l"/>
        <c:title>
          <c:tx>
            <c:rich>
              <a:bodyPr vert="horz" rot="-5400000" anchor="ctr"/>
              <a:lstStyle/>
              <a:p>
                <a:pPr algn="ctr">
                  <a:defRPr/>
                </a:pPr>
                <a:r>
                  <a:rPr lang="en-US" cap="none" sz="150" b="1" i="0" u="none" baseline="0">
                    <a:solidFill>
                      <a:srgbClr val="000000"/>
                    </a:solidFill>
                    <a:latin typeface="Arial CE"/>
                    <a:ea typeface="Arial CE"/>
                    <a:cs typeface="Arial CE"/>
                  </a:rPr>
                  <a:t>GDP/fő (PPS, EU15=100%), 2000</a:t>
                </a:r>
              </a:p>
            </c:rich>
          </c:tx>
          <c:layout/>
          <c:overlay val="0"/>
          <c:spPr>
            <a:noFill/>
            <a:ln w="3175">
              <a:noFill/>
            </a:ln>
          </c:spPr>
        </c:title>
        <c:delete val="0"/>
        <c:numFmt formatCode="General" sourceLinked="1"/>
        <c:majorTickMark val="none"/>
        <c:minorTickMark val="none"/>
        <c:tickLblPos val="low"/>
        <c:spPr>
          <a:ln w="3175">
            <a:solidFill>
              <a:srgbClr val="000000"/>
            </a:solidFill>
          </a:ln>
        </c:spPr>
        <c:crossAx val="22401844"/>
        <c:crossesAt val="56"/>
        <c:crossBetween val="midCat"/>
        <c:dispUnits/>
        <c:minorUnit val="1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CE"/>
          <a:ea typeface="Arial CE"/>
          <a:cs typeface="Arial CE"/>
        </a:defRPr>
      </a:pPr>
    </a:p>
  </c:tx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E"/>
                <a:ea typeface="Arial CE"/>
                <a:cs typeface="Arial CE"/>
              </a:rPr>
              <a:t>India és Pakisztán kereskedelemi adatainak alakulása az 1990-es években</a:t>
            </a:r>
          </a:p>
        </c:rich>
      </c:tx>
      <c:layout/>
      <c:spPr>
        <a:noFill/>
        <a:ln w="3175">
          <a:noFill/>
        </a:ln>
      </c:spPr>
    </c:title>
    <c:plotArea>
      <c:layout/>
      <c:scatterChart>
        <c:scatterStyle val="lineMarker"/>
        <c:varyColors val="0"/>
        <c:ser>
          <c:idx val="0"/>
          <c:order val="0"/>
          <c:tx>
            <c:v>India</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69696"/>
              </a:solidFill>
              <a:ln>
                <a:solidFill>
                  <a:srgbClr val="969696"/>
                </a:solidFill>
              </a:ln>
            </c:spPr>
          </c:marker>
          <c:yVal>
            <c:numLit>
              <c:ptCount val="1"/>
              <c:pt idx="0">
                <c:v>0</c:v>
              </c:pt>
            </c:numLit>
          </c:yVal>
          <c:smooth val="0"/>
        </c:ser>
        <c:ser>
          <c:idx val="1"/>
          <c:order val="1"/>
          <c:tx>
            <c:v>Pakisztán</c:v>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yVal>
            <c:numLit>
              <c:ptCount val="1"/>
              <c:pt idx="0">
                <c:v>0</c:v>
              </c:pt>
            </c:numLit>
          </c:y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0"/>
        </c:ser>
        <c:axId val="2610046"/>
        <c:axId val="23490415"/>
      </c:scatterChart>
      <c:valAx>
        <c:axId val="2610046"/>
        <c:scaling>
          <c:orientation val="minMax"/>
          <c:max val="100"/>
        </c:scaling>
        <c:axPos val="b"/>
        <c:title>
          <c:tx>
            <c:rich>
              <a:bodyPr vert="horz" rot="0" anchor="ctr"/>
              <a:lstStyle/>
              <a:p>
                <a:pPr algn="ctr">
                  <a:defRPr/>
                </a:pPr>
                <a:r>
                  <a:rPr lang="en-US" cap="none" sz="150" b="1" i="0" u="none" baseline="0">
                    <a:solidFill>
                      <a:srgbClr val="000000"/>
                    </a:solidFill>
                    <a:latin typeface="Arial CE"/>
                    <a:ea typeface="Arial CE"/>
                    <a:cs typeface="Arial CE"/>
                  </a:rPr>
                  <a:t>egy főre jutó export ($)</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CE"/>
                <a:ea typeface="Arial CE"/>
                <a:cs typeface="Arial CE"/>
              </a:defRPr>
            </a:pPr>
          </a:p>
        </c:txPr>
        <c:crossAx val="23490415"/>
        <c:crosses val="autoZero"/>
        <c:crossBetween val="midCat"/>
        <c:dispUnits/>
        <c:majorUnit val="20"/>
      </c:valAx>
      <c:valAx>
        <c:axId val="23490415"/>
        <c:scaling>
          <c:orientation val="minMax"/>
          <c:max val="100"/>
        </c:scaling>
        <c:axPos val="l"/>
        <c:title>
          <c:tx>
            <c:rich>
              <a:bodyPr vert="horz" rot="-5400000" anchor="ctr"/>
              <a:lstStyle/>
              <a:p>
                <a:pPr algn="ctr">
                  <a:defRPr/>
                </a:pPr>
                <a:r>
                  <a:rPr lang="en-US" cap="none" sz="150" b="1" i="0" u="none" baseline="0">
                    <a:solidFill>
                      <a:srgbClr val="000000"/>
                    </a:solidFill>
                    <a:latin typeface="Arial CE"/>
                    <a:ea typeface="Arial CE"/>
                    <a:cs typeface="Arial CE"/>
                  </a:rPr>
                  <a:t>egy főre jutó inport ($)</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CE"/>
                <a:ea typeface="Arial CE"/>
                <a:cs typeface="Arial CE"/>
              </a:defRPr>
            </a:pPr>
          </a:p>
        </c:txPr>
        <c:crossAx val="2610046"/>
        <c:crosses val="autoZero"/>
        <c:crossBetween val="midCat"/>
        <c:dispUnits/>
        <c:majorUnit val="20"/>
      </c:valAx>
      <c:spPr>
        <a:solidFill>
          <a:srgbClr val="FFFFFF"/>
        </a:solidFill>
        <a:ln w="12700">
          <a:solidFill>
            <a:srgbClr val="808080"/>
          </a:solidFill>
        </a:ln>
      </c:spPr>
    </c:plotArea>
    <c:legend>
      <c:legendPos val="r"/>
      <c:legendEntry>
        <c:idx val="2"/>
        <c:delete val="1"/>
      </c:legendEntry>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CE"/>
              <a:ea typeface="Arial CE"/>
              <a:cs typeface="Arial CE"/>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CE"/>
          <a:ea typeface="Arial CE"/>
          <a:cs typeface="Arial CE"/>
        </a:defRPr>
      </a:pPr>
    </a:p>
  </c:tx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CE"/>
                <a:ea typeface="Arial CE"/>
                <a:cs typeface="Arial CE"/>
              </a:rPr>
              <a:t>Az EU csatlakozásra váró országok három jelzőszám tükrében (2000)</a:t>
            </a:r>
          </a:p>
        </c:rich>
      </c:tx>
      <c:layout/>
      <c:spPr>
        <a:noFill/>
        <a:ln w="3175">
          <a:noFill/>
        </a:ln>
      </c:spPr>
    </c:title>
    <c:plotArea>
      <c:layout/>
      <c:bubbleChart>
        <c:varyColors val="0"/>
        <c:ser>
          <c:idx val="0"/>
          <c:order val="0"/>
          <c:tx>
            <c:v>népesség</c:v>
          </c:tx>
          <c:spPr>
            <a:noFill/>
            <a:ln w="12700">
              <a:solidFill>
                <a:srgbClr val="000000"/>
              </a:solidFill>
            </a:ln>
          </c:spPr>
          <c:invertIfNegative val="1"/>
          <c:extLst>
            <c:ext xmlns:c14="http://schemas.microsoft.com/office/drawing/2007/8/2/chart" uri="{6F2FDCE9-48DA-4B69-8628-5D25D57E5C99}">
              <c14:invertSolidFillFmt>
                <c14:spPr>
                  <a:solidFill>
                    <a:srgbClr val="000000"/>
                  </a:solidFill>
                </c14:spPr>
              </c14:invertSolidFillFmt>
            </c:ext>
          </c:extLst>
          <c:yVal>
            <c:numLit>
              <c:ptCount val="1"/>
              <c:pt idx="0">
                <c:v>0</c:v>
              </c:pt>
            </c:numLit>
          </c:yVal>
        </c:ser>
        <c:ser>
          <c:idx val="1"/>
          <c:order val="1"/>
          <c:spPr>
            <a:noFill/>
            <a:ln w="12700">
              <a:solidFill>
                <a:srgbClr val="000000"/>
              </a:solidFill>
            </a:ln>
          </c:spPr>
          <c:invertIfNegative val="1"/>
          <c:extLst>
            <c:ext xmlns:c14="http://schemas.microsoft.com/office/drawing/2007/8/2/chart" uri="{6F2FDCE9-48DA-4B69-8628-5D25D57E5C99}">
              <c14:invertSolidFillFmt>
                <c14:spPr>
                  <a:solidFill>
                    <a:srgbClr val="000000"/>
                  </a:solidFill>
                </c14:spPr>
              </c14:invertSolidFillFmt>
            </c:ext>
          </c:extLst>
          <c:yVal>
            <c:numLit>
              <c:ptCount val="1"/>
              <c:pt idx="0">
                <c:v>0</c:v>
              </c:pt>
            </c:numLit>
          </c:yVal>
        </c:ser>
        <c:ser>
          <c:idx val="2"/>
          <c:order val="2"/>
          <c:spPr>
            <a:noFill/>
            <a:ln w="12700">
              <a:solidFill>
                <a:srgbClr val="000000"/>
              </a:solidFill>
            </a:ln>
          </c:spPr>
          <c:invertIfNegative val="1"/>
          <c:extLst>
            <c:ext xmlns:c14="http://schemas.microsoft.com/office/drawing/2007/8/2/chart" uri="{6F2FDCE9-48DA-4B69-8628-5D25D57E5C99}">
              <c14:invertSolidFillFmt>
                <c14:spPr>
                  <a:solidFill>
                    <a:srgbClr val="000000"/>
                  </a:solidFill>
                </c14:spPr>
              </c14:invertSolidFillFmt>
            </c:ext>
          </c:extLst>
          <c:yVal>
            <c:numLit>
              <c:ptCount val="1"/>
              <c:pt idx="0">
                <c:v>0</c:v>
              </c:pt>
            </c:numLit>
          </c:yVal>
          <c:bubble3D val="1"/>
        </c:ser>
        <c:axId val="10087144"/>
        <c:axId val="23675433"/>
      </c:bubbleChart>
      <c:valAx>
        <c:axId val="10087144"/>
        <c:scaling>
          <c:orientation val="minMax"/>
          <c:min val="0"/>
        </c:scaling>
        <c:axPos val="b"/>
        <c:title>
          <c:tx>
            <c:rich>
              <a:bodyPr vert="horz" rot="0" anchor="ctr"/>
              <a:lstStyle/>
              <a:p>
                <a:pPr algn="ctr">
                  <a:defRPr/>
                </a:pPr>
                <a:r>
                  <a:rPr lang="en-US" cap="none" sz="150" b="1" i="0" u="none" baseline="0">
                    <a:solidFill>
                      <a:srgbClr val="000000"/>
                    </a:solidFill>
                    <a:latin typeface="Arial CE"/>
                    <a:ea typeface="Arial CE"/>
                    <a:cs typeface="Arial CE"/>
                  </a:rPr>
                  <a:t>Munkanélküliségi ráta (%)</a:t>
                </a:r>
              </a:p>
            </c:rich>
          </c:tx>
          <c:layout/>
          <c:overlay val="0"/>
          <c:spPr>
            <a:noFill/>
            <a:ln w="3175">
              <a:noFill/>
            </a:ln>
          </c:spPr>
        </c:title>
        <c:delete val="0"/>
        <c:numFmt formatCode="General" sourceLinked="1"/>
        <c:majorTickMark val="out"/>
        <c:minorTickMark val="out"/>
        <c:tickLblPos val="nextTo"/>
        <c:spPr>
          <a:ln w="3175">
            <a:solidFill>
              <a:srgbClr val="000000"/>
            </a:solidFill>
          </a:ln>
        </c:spPr>
        <c:crossAx val="23675433"/>
        <c:crosses val="autoZero"/>
        <c:crossBetween val="midCat"/>
        <c:dispUnits/>
      </c:valAx>
      <c:valAx>
        <c:axId val="23675433"/>
        <c:scaling>
          <c:orientation val="minMax"/>
          <c:min val="0"/>
        </c:scaling>
        <c:axPos val="l"/>
        <c:title>
          <c:tx>
            <c:rich>
              <a:bodyPr vert="horz" rot="-5400000" anchor="ctr"/>
              <a:lstStyle/>
              <a:p>
                <a:pPr algn="ctr">
                  <a:defRPr/>
                </a:pPr>
                <a:r>
                  <a:rPr lang="en-US" cap="none" sz="150" b="1" i="0" u="none" baseline="0">
                    <a:solidFill>
                      <a:srgbClr val="000000"/>
                    </a:solidFill>
                    <a:latin typeface="Arial CE"/>
                    <a:ea typeface="Arial CE"/>
                    <a:cs typeface="Arial CE"/>
                  </a:rPr>
                  <a:t>GDP/fő (PPS, EU15=100%)</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10087144"/>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CE"/>
          <a:ea typeface="Arial CE"/>
          <a:cs typeface="Arial CE"/>
        </a:defRPr>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CE"/>
                <a:ea typeface="Arial CE"/>
                <a:cs typeface="Arial CE"/>
              </a:rPr>
              <a:t>Tolna megye népességének települési megoszlása (2000)</a:t>
            </a:r>
          </a:p>
        </c:rich>
      </c:tx>
      <c:layout/>
      <c:spPr>
        <a:noFill/>
        <a:ln w="3175">
          <a:noFill/>
        </a:ln>
      </c:spPr>
    </c:title>
    <c:plotArea>
      <c:layout/>
      <c:bubbleChart>
        <c:varyColors val="0"/>
        <c:ser>
          <c:idx val="0"/>
          <c:order val="0"/>
          <c:spPr>
            <a:solidFill>
              <a:srgbClr val="C0C0C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yVal>
            <c:numLit>
              <c:ptCount val="1"/>
              <c:pt idx="0">
                <c:v>0</c:v>
              </c:pt>
            </c:numLit>
          </c:yVal>
        </c:ser>
        <c:ser>
          <c:idx val="1"/>
          <c:order val="1"/>
          <c:spPr>
            <a:solidFill>
              <a:srgbClr val="C0C0C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yVal>
            <c:numLit>
              <c:ptCount val="1"/>
              <c:pt idx="0">
                <c:v>0</c:v>
              </c:pt>
            </c:numLit>
          </c:yVal>
        </c:ser>
        <c:bubbleScale val="50"/>
        <c:axId val="11752306"/>
        <c:axId val="38661891"/>
      </c:bubbleChart>
      <c:valAx>
        <c:axId val="11752306"/>
        <c:scaling>
          <c:orientation val="minMax"/>
          <c:max val="0"/>
          <c:min val="-90"/>
        </c:scaling>
        <c:axPos val="b"/>
        <c:title>
          <c:tx>
            <c:rich>
              <a:bodyPr vert="horz" rot="0" anchor="ctr"/>
              <a:lstStyle/>
              <a:p>
                <a:pPr algn="ctr">
                  <a:defRPr/>
                </a:pPr>
                <a:r>
                  <a:rPr lang="en-US" cap="none" sz="175" b="1" i="0" u="none" baseline="0">
                    <a:solidFill>
                      <a:srgbClr val="000000"/>
                    </a:solidFill>
                    <a:latin typeface="Arial CE"/>
                    <a:ea typeface="Arial CE"/>
                    <a:cs typeface="Arial CE"/>
                  </a:rPr>
                  <a:t>X koordináta (km)</a:t>
                </a:r>
              </a:p>
            </c:rich>
          </c:tx>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00" b="0" i="0" u="none" baseline="0">
                <a:solidFill>
                  <a:srgbClr val="000000"/>
                </a:solidFill>
                <a:latin typeface="Arial CE"/>
                <a:ea typeface="Arial CE"/>
                <a:cs typeface="Arial CE"/>
              </a:defRPr>
            </a:pPr>
          </a:p>
        </c:txPr>
        <c:crossAx val="38661891"/>
        <c:crosses val="autoZero"/>
        <c:crossBetween val="midCat"/>
        <c:dispUnits/>
      </c:valAx>
      <c:valAx>
        <c:axId val="38661891"/>
        <c:scaling>
          <c:orientation val="minMax"/>
          <c:max val="-60"/>
        </c:scaling>
        <c:axPos val="l"/>
        <c:title>
          <c:tx>
            <c:rich>
              <a:bodyPr vert="horz" rot="-5400000" anchor="ctr"/>
              <a:lstStyle/>
              <a:p>
                <a:pPr algn="ctr">
                  <a:defRPr/>
                </a:pPr>
                <a:r>
                  <a:rPr lang="en-US" cap="none" sz="175" b="1" i="0" u="none" baseline="0">
                    <a:solidFill>
                      <a:srgbClr val="000000"/>
                    </a:solidFill>
                    <a:latin typeface="Arial CE"/>
                    <a:ea typeface="Arial CE"/>
                    <a:cs typeface="Arial CE"/>
                  </a:rPr>
                  <a:t>Y koordináta (km)</a:t>
                </a:r>
              </a:p>
            </c:rich>
          </c:tx>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00" b="0" i="0" u="none" baseline="0">
                <a:solidFill>
                  <a:srgbClr val="000000"/>
                </a:solidFill>
                <a:latin typeface="Arial CE"/>
                <a:ea typeface="Arial CE"/>
                <a:cs typeface="Arial CE"/>
              </a:defRPr>
            </a:pPr>
          </a:p>
        </c:txPr>
        <c:crossAx val="11752306"/>
        <c:crosses val="autoZero"/>
        <c:crossBetween val="midCat"/>
        <c:dispUnits/>
        <c:majorUnit val="2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CE"/>
          <a:ea typeface="Arial CE"/>
          <a:cs typeface="Arial CE"/>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E"/>
                <a:ea typeface="Arial CE"/>
                <a:cs typeface="Arial CE"/>
              </a:rPr>
              <a:t>Értéktermelő-képesség és az újonann épített lakások csatornával való ellátottságának összefüggése a magyar megyékben (2000)</a:t>
            </a:r>
          </a:p>
        </c:rich>
      </c:tx>
      <c:layout/>
      <c:spPr>
        <a:noFill/>
        <a:ln w="3175">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50" b="0" i="0" u="none" baseline="0">
                      <a:solidFill>
                        <a:srgbClr val="000000"/>
                      </a:solidFill>
                    </a:defRPr>
                  </a:pPr>
                </a:p>
              </c:txPr>
              <c:numFmt formatCode="General"/>
              <c:spPr>
                <a:noFill/>
                <a:ln w="3175">
                  <a:noFill/>
                </a:ln>
              </c:spPr>
            </c:trendlineLbl>
          </c:trendline>
          <c:yVal>
            <c:numLit>
              <c:ptCount val="1"/>
              <c:pt idx="0">
                <c:v>0</c:v>
              </c:pt>
            </c:numLit>
          </c:yVal>
          <c:smooth val="0"/>
        </c:ser>
        <c:axId val="12412700"/>
        <c:axId val="44605437"/>
      </c:scatterChart>
      <c:valAx>
        <c:axId val="12412700"/>
        <c:scaling>
          <c:orientation val="minMax"/>
        </c:scaling>
        <c:axPos val="b"/>
        <c:title>
          <c:tx>
            <c:rich>
              <a:bodyPr vert="horz" rot="0" anchor="ctr"/>
              <a:lstStyle/>
              <a:p>
                <a:pPr algn="ctr">
                  <a:defRPr/>
                </a:pPr>
                <a:r>
                  <a:rPr lang="en-US" cap="none" sz="175" b="1" i="0" u="none" baseline="0">
                    <a:solidFill>
                      <a:srgbClr val="000000"/>
                    </a:solidFill>
                    <a:latin typeface="Arial CE"/>
                    <a:ea typeface="Arial CE"/>
                    <a:cs typeface="Arial CE"/>
                  </a:rPr>
                  <a:t>GDP (ezer Ft/fő)</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44605437"/>
        <c:crosses val="autoZero"/>
        <c:crossBetween val="midCat"/>
        <c:dispUnits/>
      </c:valAx>
      <c:valAx>
        <c:axId val="44605437"/>
        <c:scaling>
          <c:orientation val="minMax"/>
          <c:max val="120"/>
        </c:scaling>
        <c:axPos val="l"/>
        <c:title>
          <c:tx>
            <c:rich>
              <a:bodyPr vert="horz" rot="-5400000" anchor="ctr"/>
              <a:lstStyle/>
              <a:p>
                <a:pPr algn="ctr">
                  <a:defRPr/>
                </a:pPr>
                <a:r>
                  <a:rPr lang="en-US" cap="none" sz="175" b="1" i="0" u="none" baseline="0">
                    <a:solidFill>
                      <a:srgbClr val="000000"/>
                    </a:solidFill>
                    <a:latin typeface="Arial CE"/>
                    <a:ea typeface="Arial CE"/>
                    <a:cs typeface="Arial CE"/>
                  </a:rPr>
                  <a:t>új, közcsatornával ellátott lakások lakások aránya (%)</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412700"/>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CE"/>
                <a:ea typeface="Arial CE"/>
                <a:cs typeface="Arial CE"/>
              </a:rPr>
              <a:t>A népesség regionális megoszlása a visegrádi országokban (1998)</a:t>
            </a:r>
          </a:p>
        </c:rich>
      </c:tx>
      <c:layout/>
      <c:spPr>
        <a:noFill/>
        <a:ln>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3300"/>
              </a:solidFill>
              <a:ln w="12700">
                <a:solidFill>
                  <a:srgbClr val="000000"/>
                </a:solidFill>
              </a:ln>
            </c:spPr>
          </c:dPt>
          <c:dLbls>
            <c:numFmt formatCode="0%" sourceLinked="0"/>
            <c:showLegendKey val="0"/>
            <c:showVal val="0"/>
            <c:showBubbleSize val="0"/>
            <c:showCatName val="1"/>
            <c:showSerName val="0"/>
            <c:showLeaderLines val="1"/>
            <c:showPercent val="1"/>
          </c:dLbls>
          <c:cat>
            <c:strRef>
              <c:f>'key (answers)'!#REF!</c:f>
              <c:strCache>
                <c:ptCount val="1"/>
                <c:pt idx="0">
                  <c:v>1</c:v>
                </c:pt>
              </c:strCache>
            </c:strRef>
          </c:cat>
          <c:val>
            <c:numRef>
              <c:f>'key (answers)'!#REF!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latin typeface="Arial CE"/>
                <a:ea typeface="Arial CE"/>
                <a:cs typeface="Arial CE"/>
              </a:rPr>
              <a:t>A nyugat-kelet pozíció és az 1 főre jutó jövedelem összefüggése a magyar megyékben (2000)</a:t>
            </a:r>
          </a:p>
        </c:rich>
      </c:tx>
      <c:layout/>
      <c:spPr>
        <a:noFill/>
        <a:ln w="3175">
          <a:noFill/>
        </a:ln>
      </c:spPr>
    </c:title>
    <c:plotArea>
      <c:layout/>
      <c:scatterChart>
        <c:scatterStyle val="lineMarker"/>
        <c:varyColors val="0"/>
        <c:ser>
          <c:idx val="0"/>
          <c:order val="0"/>
          <c:tx>
            <c:v>Adatsor1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FF"/>
                </a:solidFill>
              </a:ln>
            </c:spPr>
            <c:trendlineType val="linear"/>
            <c:dispEq val="1"/>
            <c:dispRSqr val="1"/>
            <c:trendlineLbl>
              <c:txPr>
                <a:bodyPr vert="horz" rot="0" anchor="ctr"/>
                <a:lstStyle/>
                <a:p>
                  <a:pPr algn="ctr">
                    <a:defRPr lang="en-US" cap="none" sz="175" b="0" i="0" u="none" baseline="0">
                      <a:solidFill>
                        <a:srgbClr val="0000FF"/>
                      </a:solidFill>
                    </a:defRPr>
                  </a:pPr>
                </a:p>
              </c:txPr>
              <c:numFmt formatCode="General"/>
              <c:spPr>
                <a:noFill/>
                <a:ln w="3175">
                  <a:noFill/>
                </a:ln>
              </c:spPr>
            </c:trendlineLbl>
          </c:trendline>
          <c:trendline>
            <c:spPr>
              <a:ln w="25400">
                <a:solidFill>
                  <a:srgbClr val="008000"/>
                </a:solidFill>
              </a:ln>
            </c:spPr>
            <c:trendlineType val="exp"/>
            <c:dispEq val="1"/>
            <c:dispRSqr val="1"/>
            <c:trendlineLbl>
              <c:txPr>
                <a:bodyPr vert="horz" rot="0" anchor="ctr"/>
                <a:lstStyle/>
                <a:p>
                  <a:pPr algn="ctr">
                    <a:defRPr lang="en-US" cap="none" sz="175" b="0" i="0" u="none" baseline="0">
                      <a:solidFill>
                        <a:srgbClr val="008000"/>
                      </a:solidFill>
                    </a:defRPr>
                  </a:pPr>
                </a:p>
              </c:txPr>
              <c:numFmt formatCode="General"/>
              <c:spPr>
                <a:noFill/>
                <a:ln w="3175">
                  <a:noFill/>
                </a:ln>
              </c:spPr>
            </c:trendlineLbl>
          </c:trendline>
          <c:trendline>
            <c:spPr>
              <a:ln w="25400">
                <a:solidFill>
                  <a:srgbClr val="000000"/>
                </a:solidFill>
              </a:ln>
            </c:spPr>
            <c:trendlineType val="poly"/>
            <c:order val="3"/>
            <c:dispEq val="1"/>
            <c:dispRSqr val="1"/>
            <c:trendlineLbl>
              <c:txPr>
                <a:bodyPr vert="horz" rot="0" anchor="ctr"/>
                <a:lstStyle/>
                <a:p>
                  <a:pPr algn="ctr">
                    <a:defRPr lang="en-US" cap="none" sz="175" b="0" i="0" u="none" baseline="0">
                      <a:solidFill>
                        <a:srgbClr val="000000"/>
                      </a:solidFill>
                      <a:latin typeface="Arial CE"/>
                      <a:ea typeface="Arial CE"/>
                      <a:cs typeface="Arial CE"/>
                    </a:defRPr>
                  </a:pPr>
                </a:p>
              </c:txPr>
              <c:numFmt formatCode="General"/>
              <c:spPr>
                <a:noFill/>
                <a:ln w="3175">
                  <a:noFill/>
                </a:ln>
              </c:spPr>
            </c:trendlineLbl>
          </c:trendline>
          <c:yVal>
            <c:numLit>
              <c:ptCount val="1"/>
              <c:pt idx="0">
                <c:v>0</c:v>
              </c:pt>
            </c:numLit>
          </c:yVal>
          <c:smooth val="0"/>
        </c:ser>
        <c:axId val="65904614"/>
        <c:axId val="56270615"/>
      </c:scatterChart>
      <c:valAx>
        <c:axId val="65904614"/>
        <c:scaling>
          <c:orientation val="minMax"/>
          <c:max val="300"/>
          <c:min val="-200"/>
        </c:scaling>
        <c:axPos val="b"/>
        <c:title>
          <c:tx>
            <c:rich>
              <a:bodyPr vert="horz" rot="0" anchor="ctr"/>
              <a:lstStyle/>
              <a:p>
                <a:pPr algn="ctr">
                  <a:defRPr/>
                </a:pPr>
                <a:r>
                  <a:rPr lang="en-US" cap="none" sz="175" b="1" i="0" u="none" baseline="0">
                    <a:solidFill>
                      <a:srgbClr val="000000"/>
                    </a:solidFill>
                    <a:latin typeface="Arial CE"/>
                    <a:ea typeface="Arial CE"/>
                    <a:cs typeface="Arial CE"/>
                  </a:rPr>
                  <a:t>NY-K koordináta (km)</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56270615"/>
        <c:crosses val="autoZero"/>
        <c:crossBetween val="midCat"/>
        <c:dispUnits/>
      </c:valAx>
      <c:valAx>
        <c:axId val="56270615"/>
        <c:scaling>
          <c:orientation val="minMax"/>
        </c:scaling>
        <c:axPos val="l"/>
        <c:title>
          <c:tx>
            <c:rich>
              <a:bodyPr vert="horz" rot="-5400000" anchor="ctr"/>
              <a:lstStyle/>
              <a:p>
                <a:pPr algn="ctr">
                  <a:defRPr/>
                </a:pPr>
                <a:r>
                  <a:rPr lang="en-US" cap="none" sz="175" b="1" i="0" u="none" baseline="0">
                    <a:solidFill>
                      <a:srgbClr val="000000"/>
                    </a:solidFill>
                    <a:latin typeface="Arial CE"/>
                    <a:ea typeface="Arial CE"/>
                    <a:cs typeface="Arial CE"/>
                  </a:rPr>
                  <a:t>egy főre eső jövedelem (ezer Ft/fő)</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904614"/>
        <c:crosses val="autoZero"/>
        <c:crossBetween val="midCat"/>
        <c:dispUnits/>
      </c:valAx>
      <c:spPr>
        <a:noFill/>
        <a:ln w="12700">
          <a:solidFill>
            <a:srgbClr val="808080"/>
          </a:solidFill>
        </a:ln>
      </c:spPr>
    </c:plotArea>
    <c:legend>
      <c:legendPos val="b"/>
      <c:legendEntry>
        <c:idx val="0"/>
        <c:delete val="1"/>
      </c:legendEntry>
      <c:layout/>
      <c:overlay val="0"/>
      <c:spPr>
        <a:solidFill>
          <a:srgbClr val="FFFFFF"/>
        </a:solidFill>
        <a:ln w="3175">
          <a:solidFill>
            <a:srgbClr val="000000"/>
          </a:solidFill>
        </a:ln>
      </c:spPr>
      <c:txPr>
        <a:bodyPr vert="horz" rot="0"/>
        <a:lstStyle/>
        <a:p>
          <a:pPr>
            <a:defRPr lang="en-US" cap="none" sz="160" b="0" i="0" u="none" baseline="0">
              <a:solidFill>
                <a:srgbClr val="000000"/>
              </a:solidFill>
              <a:latin typeface="Arial CE"/>
              <a:ea typeface="Arial CE"/>
              <a:cs typeface="Arial CE"/>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CE"/>
                <a:ea typeface="Arial CE"/>
                <a:cs typeface="Arial CE"/>
              </a:rPr>
              <a:t>Tolna megye kistérségeinek fejelttsége (2000) (megyei átlag=100%)</a:t>
            </a:r>
          </a:p>
        </c:rich>
      </c:tx>
      <c:layout/>
      <c:spPr>
        <a:noFill/>
        <a:ln w="3175">
          <a:noFill/>
        </a:ln>
      </c:spPr>
    </c:title>
    <c:plotArea>
      <c:layout/>
      <c:radarChart>
        <c:radarStyle val="marker"/>
        <c:varyColors val="0"/>
        <c:ser>
          <c:idx val="0"/>
          <c:order val="0"/>
          <c:tx>
            <c:v>[1]megoldások!#REF!</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1"/>
          <c:order val="1"/>
          <c:tx>
            <c:v>[1]megoldások!#REF!</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2"/>
          <c:order val="2"/>
          <c:tx>
            <c:v>[1]megoldások!#REF!</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3"/>
          <c:order val="3"/>
          <c:tx>
            <c:v>[1]megoldások!#REF!</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4"/>
          <c:order val="4"/>
          <c:tx>
            <c:v>[1]megoldások!#REF!</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5"/>
          <c:order val="5"/>
          <c:tx>
            <c:v>[1]megoldások!#REF!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00"/>
              </a:solidFill>
              <a:ln>
                <a:solidFill>
                  <a:srgbClr val="000000"/>
                </a:solidFill>
              </a:ln>
            </c:spPr>
          </c:marker>
          <c:val>
            <c:numLit>
              <c:ptCount val="1"/>
              <c:pt idx="0">
                <c:v>0</c:v>
              </c:pt>
            </c:numLit>
          </c:val>
        </c:ser>
        <c:axId val="36673488"/>
        <c:axId val="61625937"/>
      </c:radarChart>
      <c:catAx>
        <c:axId val="3667348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50" b="0" i="0" u="none" baseline="0">
                <a:solidFill>
                  <a:srgbClr val="000000"/>
                </a:solidFill>
              </a:defRPr>
            </a:pPr>
          </a:p>
        </c:txPr>
        <c:crossAx val="61625937"/>
        <c:crosses val="autoZero"/>
        <c:auto val="0"/>
        <c:lblOffset val="100"/>
        <c:tickLblSkip val="1"/>
        <c:noMultiLvlLbl val="0"/>
      </c:catAx>
      <c:valAx>
        <c:axId val="61625937"/>
        <c:scaling>
          <c:orientation val="minMax"/>
        </c:scaling>
        <c:axPos val="l"/>
        <c:majorGridlines/>
        <c:delete val="0"/>
        <c:numFmt formatCode="General" sourceLinked="1"/>
        <c:majorTickMark val="none"/>
        <c:minorTickMark val="none"/>
        <c:tickLblPos val="none"/>
        <c:spPr>
          <a:ln w="3175">
            <a:solidFill>
              <a:srgbClr val="000000"/>
            </a:solidFill>
          </a:ln>
        </c:spPr>
        <c:crossAx val="36673488"/>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CE"/>
                <a:ea typeface="Arial CE"/>
                <a:cs typeface="Arial CE"/>
              </a:rPr>
              <a:t>A fejlettség területi egyenlőtlenségei Tolna megyében (2000) (megyei átlag=100%)</a:t>
            </a:r>
          </a:p>
        </c:rich>
      </c:tx>
      <c:layout/>
      <c:spPr>
        <a:noFill/>
        <a:ln w="3175">
          <a:noFill/>
        </a:ln>
      </c:spPr>
    </c:title>
    <c:plotArea>
      <c:layout/>
      <c:radarChart>
        <c:radarStyle val="marker"/>
        <c:varyColors val="0"/>
        <c:ser>
          <c:idx val="0"/>
          <c:order val="0"/>
          <c:tx>
            <c:v>[1]megoldások!#REF!</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1"/>
          <c:order val="1"/>
          <c:tx>
            <c:v>[1]megoldások!#REF!</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2"/>
          <c:order val="2"/>
          <c:tx>
            <c:v>[1]megoldások!#REF!</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3"/>
          <c:order val="3"/>
          <c:tx>
            <c:v>[1]megoldások!#REF!</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axId val="17762522"/>
        <c:axId val="25644971"/>
      </c:radarChart>
      <c:catAx>
        <c:axId val="1776252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5644971"/>
        <c:crosses val="autoZero"/>
        <c:auto val="0"/>
        <c:lblOffset val="100"/>
        <c:tickLblSkip val="1"/>
        <c:noMultiLvlLbl val="0"/>
      </c:catAx>
      <c:valAx>
        <c:axId val="25644971"/>
        <c:scaling>
          <c:orientation val="minMax"/>
        </c:scaling>
        <c:axPos val="l"/>
        <c:majorGridlines/>
        <c:delete val="0"/>
        <c:numFmt formatCode="General" sourceLinked="1"/>
        <c:majorTickMark val="cross"/>
        <c:minorTickMark val="none"/>
        <c:tickLblPos val="nextTo"/>
        <c:spPr>
          <a:ln w="3175">
            <a:solidFill>
              <a:srgbClr val="000000"/>
            </a:solidFill>
          </a:ln>
        </c:spPr>
        <c:crossAx val="17762522"/>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E"/>
                <a:ea typeface="Arial CE"/>
                <a:cs typeface="Arial CE"/>
              </a:rPr>
              <a:t>A jövedelmek és a telefonok területi egyenlőtlenségei 2000-ben az Észak-Alföldön Lorenz-görbe alapjan</a:t>
            </a:r>
          </a:p>
        </c:rich>
      </c:tx>
      <c:layout/>
      <c:spPr>
        <a:noFill/>
        <a:ln w="3175">
          <a:noFill/>
        </a:ln>
      </c:spPr>
    </c:title>
    <c:plotArea>
      <c:layout/>
      <c:scatterChart>
        <c:scatterStyle val="lineMarker"/>
        <c:varyColors val="0"/>
        <c:ser>
          <c:idx val="0"/>
          <c:order val="0"/>
          <c:tx>
            <c:v>jövedelmek</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yVal>
            <c:numLit>
              <c:ptCount val="1"/>
              <c:pt idx="0">
                <c:v>0</c:v>
              </c:pt>
            </c:numLit>
          </c:yVal>
          <c:smooth val="0"/>
        </c:ser>
        <c:ser>
          <c:idx val="1"/>
          <c:order val="1"/>
          <c:tx>
            <c:v>telefonok</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00"/>
              </a:solidFill>
              <a:ln>
                <a:solidFill>
                  <a:srgbClr val="FF0000"/>
                </a:solidFill>
              </a:ln>
            </c:spPr>
          </c:marker>
          <c:yVal>
            <c:numLit>
              <c:ptCount val="1"/>
              <c:pt idx="0">
                <c:v>0</c:v>
              </c:pt>
            </c:numLit>
          </c:yVal>
          <c:smooth val="0"/>
        </c:ser>
        <c:axId val="29478148"/>
        <c:axId val="63976741"/>
      </c:scatterChart>
      <c:valAx>
        <c:axId val="29478148"/>
        <c:scaling>
          <c:orientation val="minMax"/>
          <c:max val="100"/>
        </c:scaling>
        <c:axPos val="b"/>
        <c:title>
          <c:tx>
            <c:rich>
              <a:bodyPr vert="horz" rot="0" anchor="ctr"/>
              <a:lstStyle/>
              <a:p>
                <a:pPr algn="ctr">
                  <a:defRPr/>
                </a:pPr>
                <a:r>
                  <a:rPr lang="en-US" cap="none" sz="125" b="1" i="0" u="none" baseline="0">
                    <a:solidFill>
                      <a:srgbClr val="000000"/>
                    </a:solidFill>
                  </a:rPr>
                  <a:t>% (kumulált)</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63976741"/>
        <c:crosses val="autoZero"/>
        <c:crossBetween val="midCat"/>
        <c:dispUnits/>
        <c:majorUnit val="10"/>
      </c:valAx>
      <c:valAx>
        <c:axId val="63976741"/>
        <c:scaling>
          <c:orientation val="minMax"/>
          <c:max val="100"/>
        </c:scaling>
        <c:axPos val="l"/>
        <c:title>
          <c:tx>
            <c:rich>
              <a:bodyPr vert="horz" rot="-5400000" anchor="ctr"/>
              <a:lstStyle/>
              <a:p>
                <a:pPr algn="ctr">
                  <a:defRPr/>
                </a:pPr>
                <a:r>
                  <a:rPr lang="en-US" cap="none" sz="125" b="1" i="0" u="none" baseline="0">
                    <a:solidFill>
                      <a:srgbClr val="000000"/>
                    </a:solidFill>
                  </a:rPr>
                  <a:t>% (kumulált)</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29478148"/>
        <c:crosses val="autoZero"/>
        <c:crossBetween val="midCat"/>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E"/>
                <a:ea typeface="Arial CE"/>
                <a:cs typeface="Arial CE"/>
              </a:rPr>
              <a:t>Az egy főre jutó jövedelem kistérségek közötti egyenlőtlenségeinek változása 1990-ről 2000-re az Észak-Alföldön</a:t>
            </a:r>
          </a:p>
        </c:rich>
      </c:tx>
      <c:layout/>
      <c:spPr>
        <a:noFill/>
        <a:ln w="3175">
          <a:noFill/>
        </a:ln>
      </c:spPr>
    </c:title>
    <c:plotArea>
      <c:layout/>
      <c:scatterChart>
        <c:scatterStyle val="lineMarker"/>
        <c:varyColors val="0"/>
        <c:ser>
          <c:idx val="0"/>
          <c:order val="0"/>
          <c:tx>
            <c:v>1990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yVal>
            <c:numLit>
              <c:ptCount val="1"/>
              <c:pt idx="0">
                <c:v>0</c:v>
              </c:pt>
            </c:numLit>
          </c:yVal>
          <c:smooth val="0"/>
        </c:ser>
        <c:ser>
          <c:idx val="1"/>
          <c:order val="1"/>
          <c:tx>
            <c:v>2000</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00"/>
              </a:solidFill>
              <a:ln>
                <a:solidFill>
                  <a:srgbClr val="FF0000"/>
                </a:solidFill>
              </a:ln>
            </c:spPr>
          </c:marker>
          <c:yVal>
            <c:numLit>
              <c:ptCount val="1"/>
              <c:pt idx="0">
                <c:v>0</c:v>
              </c:pt>
            </c:numLit>
          </c:yVal>
          <c:smooth val="0"/>
        </c:ser>
        <c:axId val="38919758"/>
        <c:axId val="14733503"/>
      </c:scatterChart>
      <c:valAx>
        <c:axId val="38919758"/>
        <c:scaling>
          <c:orientation val="minMax"/>
          <c:max val="100"/>
        </c:scaling>
        <c:axPos val="b"/>
        <c:title>
          <c:tx>
            <c:rich>
              <a:bodyPr vert="horz" rot="0" anchor="ctr"/>
              <a:lstStyle/>
              <a:p>
                <a:pPr algn="ctr">
                  <a:defRPr/>
                </a:pPr>
                <a:r>
                  <a:rPr lang="en-US" cap="none" sz="125" b="1" i="0" u="none" baseline="0">
                    <a:solidFill>
                      <a:srgbClr val="000000"/>
                    </a:solidFill>
                  </a:rPr>
                  <a:t>% (kumulált)</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14733503"/>
        <c:crosses val="autoZero"/>
        <c:crossBetween val="midCat"/>
        <c:dispUnits/>
        <c:majorUnit val="10"/>
      </c:valAx>
      <c:valAx>
        <c:axId val="14733503"/>
        <c:scaling>
          <c:orientation val="minMax"/>
          <c:max val="100"/>
        </c:scaling>
        <c:axPos val="l"/>
        <c:title>
          <c:tx>
            <c:rich>
              <a:bodyPr vert="horz" rot="-5400000" anchor="ctr"/>
              <a:lstStyle/>
              <a:p>
                <a:pPr algn="ctr">
                  <a:defRPr/>
                </a:pPr>
                <a:r>
                  <a:rPr lang="en-US" cap="none" sz="125" b="1" i="0" u="none" baseline="0">
                    <a:solidFill>
                      <a:srgbClr val="000000"/>
                    </a:solidFill>
                  </a:rPr>
                  <a:t>% (kumulált)</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38919758"/>
        <c:crosses val="autoZero"/>
        <c:crossBetween val="midCat"/>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CE"/>
                <a:ea typeface="Arial CE"/>
                <a:cs typeface="Arial CE"/>
              </a:rPr>
              <a:t>Észak-Alföld néhány kitüntetett pontja</a:t>
            </a:r>
          </a:p>
        </c:rich>
      </c:tx>
      <c:layout/>
      <c:spPr>
        <a:noFill/>
        <a:ln w="3175">
          <a:noFill/>
        </a:ln>
      </c:spPr>
    </c:title>
    <c:plotArea>
      <c:layout/>
      <c:scatterChart>
        <c:scatterStyle val="lineMarker"/>
        <c:varyColors val="0"/>
        <c:ser>
          <c:idx val="1"/>
          <c:order val="0"/>
          <c:tx>
            <c:v>közeli kistérségközpontok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0000"/>
              </a:solidFill>
              <a:ln>
                <a:solidFill>
                  <a:srgbClr val="000000"/>
                </a:solidFill>
              </a:ln>
            </c:spPr>
          </c:marker>
          <c:yVal>
            <c:numLit>
              <c:ptCount val="1"/>
              <c:pt idx="0">
                <c:v>0</c:v>
              </c:pt>
            </c:numLit>
          </c:yVal>
          <c:smooth val="0"/>
        </c:ser>
        <c:ser>
          <c:idx val="2"/>
          <c:order val="1"/>
          <c:tx>
            <c:v>geometriai középpont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8000"/>
              </a:solidFill>
              <a:ln>
                <a:solidFill>
                  <a:srgbClr val="008000"/>
                </a:solidFill>
              </a:ln>
            </c:spPr>
          </c:marker>
          <c:yVal>
            <c:numLit>
              <c:ptCount val="1"/>
              <c:pt idx="0">
                <c:v>0</c:v>
              </c:pt>
            </c:numLit>
          </c:yVal>
          <c:smooth val="0"/>
        </c:ser>
        <c:ser>
          <c:idx val="3"/>
          <c:order val="2"/>
          <c:tx>
            <c:v>népesség súlypont</c:v>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00"/>
              </a:solidFill>
              <a:ln>
                <a:solidFill>
                  <a:srgbClr val="FF0000"/>
                </a:solidFill>
              </a:ln>
            </c:spPr>
          </c:marker>
          <c:yVal>
            <c:numLit>
              <c:ptCount val="1"/>
              <c:pt idx="0">
                <c:v>0</c:v>
              </c:pt>
            </c:numLit>
          </c:yVal>
          <c:smooth val="0"/>
        </c:ser>
        <c:ser>
          <c:idx val="4"/>
          <c:order val="3"/>
          <c:tx>
            <c:v>jövedelem súlypont</c:v>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yVal>
            <c:numLit>
              <c:ptCount val="1"/>
              <c:pt idx="0">
                <c:v>0</c:v>
              </c:pt>
            </c:numLit>
          </c:yVal>
          <c:smooth val="0"/>
        </c:ser>
        <c:axId val="65492664"/>
        <c:axId val="52563065"/>
      </c:scatterChart>
      <c:valAx>
        <c:axId val="65492664"/>
        <c:scaling>
          <c:orientation val="minMax"/>
          <c:max val="190"/>
          <c:min val="150"/>
        </c:scaling>
        <c:axPos val="b"/>
        <c:title>
          <c:tx>
            <c:rich>
              <a:bodyPr vert="horz" rot="0" anchor="ctr"/>
              <a:lstStyle/>
              <a:p>
                <a:pPr algn="ctr">
                  <a:defRPr/>
                </a:pPr>
                <a:r>
                  <a:rPr lang="en-US" cap="none" sz="125" b="1" i="0" u="none" baseline="0">
                    <a:solidFill>
                      <a:srgbClr val="000000"/>
                    </a:solidFill>
                  </a:rPr>
                  <a:t>Ny-K</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52563065"/>
        <c:crosses val="autoZero"/>
        <c:crossBetween val="midCat"/>
        <c:dispUnits/>
      </c:valAx>
      <c:valAx>
        <c:axId val="52563065"/>
        <c:scaling>
          <c:orientation val="minMax"/>
          <c:max val="40"/>
          <c:min val="10"/>
        </c:scaling>
        <c:axPos val="l"/>
        <c:title>
          <c:tx>
            <c:rich>
              <a:bodyPr vert="horz" rot="-5400000" anchor="ctr"/>
              <a:lstStyle/>
              <a:p>
                <a:pPr algn="ctr">
                  <a:defRPr/>
                </a:pPr>
                <a:r>
                  <a:rPr lang="en-US" cap="none" sz="125" b="1" i="0" u="none" baseline="0">
                    <a:solidFill>
                      <a:srgbClr val="000000"/>
                    </a:solidFill>
                  </a:rPr>
                  <a:t>É-D</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65492664"/>
        <c:crosses val="autoZero"/>
        <c:crossBetween val="midCat"/>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rPr>
              <a:t>A telefonellátottság alakulása Borsod-Abaúj-Zemplén megyében és Budapesten az 1990-es években</a:t>
            </a:r>
          </a:p>
        </c:rich>
      </c:tx>
      <c:layout/>
      <c:spPr>
        <a:noFill/>
        <a:ln w="3175">
          <a:noFill/>
        </a:ln>
      </c:spPr>
    </c:title>
    <c:plotArea>
      <c:layout/>
      <c:lineChart>
        <c:grouping val="standard"/>
        <c:varyColors val="0"/>
        <c:ser>
          <c:idx val="0"/>
          <c:order val="0"/>
          <c:tx>
            <c:v>Borsod-Abaúj-Zemplén</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Budapest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305538"/>
        <c:axId val="29749843"/>
      </c:lineChart>
      <c:catAx>
        <c:axId val="3305538"/>
        <c:scaling>
          <c:orientation val="minMax"/>
        </c:scaling>
        <c:axPos val="b"/>
        <c:delete val="0"/>
        <c:numFmt formatCode="General" sourceLinked="1"/>
        <c:majorTickMark val="out"/>
        <c:minorTickMark val="none"/>
        <c:tickLblPos val="nextTo"/>
        <c:spPr>
          <a:ln w="3175">
            <a:solidFill>
              <a:srgbClr val="000000"/>
            </a:solidFill>
          </a:ln>
        </c:spPr>
        <c:crossAx val="29749843"/>
        <c:crosses val="autoZero"/>
        <c:auto val="1"/>
        <c:lblOffset val="100"/>
        <c:tickLblSkip val="1"/>
        <c:noMultiLvlLbl val="0"/>
      </c:catAx>
      <c:valAx>
        <c:axId val="297498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05538"/>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3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rPr>
              <a:t>A telefonellátottság alakulása Borsod-Abaúj-Zemplén megyében és Budapesten (az ezer lakosra jutó telefonvonalak bázisindexe alapján)</a:t>
            </a:r>
          </a:p>
        </c:rich>
      </c:tx>
      <c:layout/>
      <c:spPr>
        <a:noFill/>
        <a:ln w="3175">
          <a:noFill/>
        </a:ln>
      </c:spPr>
    </c:title>
    <c:plotArea>
      <c:layout/>
      <c:lineChart>
        <c:grouping val="standard"/>
        <c:varyColors val="0"/>
        <c:ser>
          <c:idx val="0"/>
          <c:order val="0"/>
          <c:tx>
            <c:v>Borsod-Abaúj-Zemplén</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Budapest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6421996"/>
        <c:axId val="60927053"/>
      </c:lineChart>
      <c:catAx>
        <c:axId val="66421996"/>
        <c:scaling>
          <c:orientation val="minMax"/>
        </c:scaling>
        <c:axPos val="b"/>
        <c:delete val="0"/>
        <c:numFmt formatCode="General" sourceLinked="1"/>
        <c:majorTickMark val="out"/>
        <c:minorTickMark val="none"/>
        <c:tickLblPos val="nextTo"/>
        <c:spPr>
          <a:ln w="3175">
            <a:solidFill>
              <a:srgbClr val="000000"/>
            </a:solidFill>
          </a:ln>
        </c:spPr>
        <c:crossAx val="60927053"/>
        <c:crosses val="autoZero"/>
        <c:auto val="1"/>
        <c:lblOffset val="100"/>
        <c:tickLblSkip val="1"/>
        <c:noMultiLvlLbl val="0"/>
      </c:catAx>
      <c:valAx>
        <c:axId val="6092705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421996"/>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3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rPr>
              <a:t>Budapest, Fejér és Győr-Moson-Sopron megye évi gazdasági fejlődése az 1990-es években (egy főre jutó GDP láncindexe alapján)</a:t>
            </a:r>
          </a:p>
        </c:rich>
      </c:tx>
      <c:layout/>
      <c:spPr>
        <a:noFill/>
        <a:ln w="3175">
          <a:noFill/>
        </a:ln>
      </c:spPr>
    </c:title>
    <c:plotArea>
      <c:layout/>
      <c:lineChart>
        <c:grouping val="standard"/>
        <c:varyColors val="0"/>
        <c:ser>
          <c:idx val="0"/>
          <c:order val="0"/>
          <c:tx>
            <c:v>Budapest</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Fejér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2"/>
          <c:tx>
            <c:v>Győr-Moson-Sopron</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1472566"/>
        <c:axId val="36144231"/>
      </c:lineChart>
      <c:catAx>
        <c:axId val="11472566"/>
        <c:scaling>
          <c:orientation val="minMax"/>
        </c:scaling>
        <c:axPos val="b"/>
        <c:delete val="0"/>
        <c:numFmt formatCode="General" sourceLinked="1"/>
        <c:majorTickMark val="out"/>
        <c:minorTickMark val="none"/>
        <c:tickLblPos val="nextTo"/>
        <c:spPr>
          <a:ln w="3175">
            <a:solidFill>
              <a:srgbClr val="000000"/>
            </a:solidFill>
          </a:ln>
        </c:spPr>
        <c:crossAx val="36144231"/>
        <c:crosses val="autoZero"/>
        <c:auto val="1"/>
        <c:lblOffset val="100"/>
        <c:tickLblSkip val="1"/>
        <c:noMultiLvlLbl val="0"/>
      </c:catAx>
      <c:valAx>
        <c:axId val="36144231"/>
        <c:scaling>
          <c:orientation val="minMax"/>
          <c:min val="1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472566"/>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3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E"/>
                <a:ea typeface="Arial CE"/>
                <a:cs typeface="Arial CE"/>
              </a:rPr>
              <a:t>A regionális fejlettségi különbségek alakulása az Egyesült Királyságban 1950-től napjainkig (az egy főre jutó GDP alapján)</a:t>
            </a:r>
          </a:p>
        </c:rich>
      </c:tx>
      <c:layout/>
      <c:spPr>
        <a:noFill/>
        <a:ln w="3175">
          <a:noFill/>
        </a:ln>
      </c:spPr>
    </c:title>
    <c:plotArea>
      <c:layout/>
      <c:scatterChart>
        <c:scatterStyle val="smoothMarker"/>
        <c:varyColors val="0"/>
        <c:ser>
          <c:idx val="0"/>
          <c:order val="0"/>
          <c:tx>
            <c:v>[1]megoldások!#REF!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Lit>
              <c:ptCount val="1"/>
              <c:pt idx="0">
                <c:v>0</c:v>
              </c:pt>
            </c:numLit>
          </c:yVal>
          <c:smooth val="1"/>
        </c:ser>
        <c:ser>
          <c:idx val="1"/>
          <c:order val="1"/>
          <c:tx>
            <c:v>[1]megoldások!#REF!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Lit>
              <c:ptCount val="1"/>
              <c:pt idx="0">
                <c:v>0</c:v>
              </c:pt>
            </c:numLit>
          </c:yVal>
          <c:smooth val="1"/>
        </c:ser>
        <c:ser>
          <c:idx val="2"/>
          <c:order val="2"/>
          <c:tx>
            <c:v>[1]megoldások!#REF!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Lit>
              <c:ptCount val="1"/>
              <c:pt idx="0">
                <c:v>0</c:v>
              </c:pt>
            </c:numLit>
          </c:yVal>
          <c:smooth val="1"/>
        </c:ser>
        <c:ser>
          <c:idx val="3"/>
          <c:order val="3"/>
          <c:tx>
            <c:v>[1]megoldások!#REF!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Lit>
              <c:ptCount val="1"/>
              <c:pt idx="0">
                <c:v>0</c:v>
              </c:pt>
            </c:numLit>
          </c:yVal>
          <c:smooth val="1"/>
        </c:ser>
        <c:ser>
          <c:idx val="4"/>
          <c:order val="4"/>
          <c:tx>
            <c:v>[1]megoldások!#REF!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Lit>
              <c:ptCount val="1"/>
              <c:pt idx="0">
                <c:v>0</c:v>
              </c:pt>
            </c:numLit>
          </c:yVal>
          <c:smooth val="1"/>
        </c:ser>
        <c:ser>
          <c:idx val="5"/>
          <c:order val="5"/>
          <c:tx>
            <c:v>[1]megoldások!#REF!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Lit>
              <c:ptCount val="1"/>
              <c:pt idx="0">
                <c:v>0</c:v>
              </c:pt>
            </c:numLit>
          </c:yVal>
          <c:smooth val="1"/>
        </c:ser>
        <c:ser>
          <c:idx val="6"/>
          <c:order val="6"/>
          <c:tx>
            <c:v>[1]megoldások!#REF!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Lit>
              <c:ptCount val="1"/>
              <c:pt idx="0">
                <c:v>0</c:v>
              </c:pt>
            </c:numLit>
          </c:yVal>
          <c:smooth val="1"/>
        </c:ser>
        <c:ser>
          <c:idx val="7"/>
          <c:order val="7"/>
          <c:tx>
            <c:v>[1]megoldások!#REF!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Lit>
              <c:ptCount val="1"/>
              <c:pt idx="0">
                <c:v>0</c:v>
              </c:pt>
            </c:numLit>
          </c:yVal>
          <c:smooth val="1"/>
        </c:ser>
        <c:ser>
          <c:idx val="8"/>
          <c:order val="8"/>
          <c:tx>
            <c:v>[1]megoldások!#REF!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Lit>
              <c:ptCount val="1"/>
              <c:pt idx="0">
                <c:v>0</c:v>
              </c:pt>
            </c:numLit>
          </c:yVal>
          <c:smooth val="1"/>
        </c:ser>
        <c:ser>
          <c:idx val="9"/>
          <c:order val="9"/>
          <c:tx>
            <c:v>[1]megoldások!#REF!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Lit>
              <c:ptCount val="1"/>
              <c:pt idx="0">
                <c:v>0</c:v>
              </c:pt>
            </c:numLit>
          </c:yVal>
          <c:smooth val="1"/>
        </c:ser>
        <c:ser>
          <c:idx val="10"/>
          <c:order val="10"/>
          <c:tx>
            <c:v>[1]megoldások!#REF!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Lit>
              <c:ptCount val="1"/>
              <c:pt idx="0">
                <c:v>0</c:v>
              </c:pt>
            </c:numLit>
          </c:yVal>
          <c:smooth val="1"/>
        </c:ser>
        <c:axId val="56862624"/>
        <c:axId val="42001569"/>
      </c:scatterChart>
      <c:valAx>
        <c:axId val="56862624"/>
        <c:scaling>
          <c:orientation val="minMax"/>
        </c:scaling>
        <c:axPos val="b"/>
        <c:delete val="0"/>
        <c:numFmt formatCode="General" sourceLinked="1"/>
        <c:majorTickMark val="out"/>
        <c:minorTickMark val="none"/>
        <c:tickLblPos val="nextTo"/>
        <c:spPr>
          <a:ln w="3175">
            <a:solidFill>
              <a:srgbClr val="000000"/>
            </a:solidFill>
          </a:ln>
        </c:spPr>
        <c:crossAx val="42001569"/>
        <c:crosses val="autoZero"/>
        <c:crossBetween val="midCat"/>
        <c:dispUnits/>
      </c:valAx>
      <c:valAx>
        <c:axId val="42001569"/>
        <c:scaling>
          <c:orientation val="minMax"/>
          <c:min val="60"/>
        </c:scaling>
        <c:axPos val="l"/>
        <c:title>
          <c:tx>
            <c:rich>
              <a:bodyPr vert="horz" rot="-5400000" anchor="ctr"/>
              <a:lstStyle/>
              <a:p>
                <a:pPr algn="ctr">
                  <a:defRPr/>
                </a:pPr>
                <a:r>
                  <a:rPr lang="en-US" cap="none" sz="175" b="1" i="0" u="none" baseline="0">
                    <a:solidFill>
                      <a:srgbClr val="000000"/>
                    </a:solidFill>
                  </a:rPr>
                  <a:t>% (országos átlag = 100%)</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862624"/>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CE"/>
                <a:ea typeface="Arial CE"/>
                <a:cs typeface="Arial CE"/>
              </a:rPr>
              <a:t>A korszerkezet különbségei a Benelux államokban (1998)</a:t>
            </a:r>
          </a:p>
        </c:rich>
      </c:tx>
      <c:layout/>
      <c:spPr>
        <a:noFill/>
        <a:ln>
          <a:noFill/>
        </a:ln>
      </c:spPr>
    </c:title>
    <c:plotArea>
      <c:layout/>
      <c:doughnut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Lbls>
            <c:numFmt formatCode="0%" sourceLinked="0"/>
            <c:showLegendKey val="0"/>
            <c:showVal val="0"/>
            <c:showBubbleSize val="0"/>
            <c:showCatName val="0"/>
            <c:showSerName val="0"/>
            <c:showLeaderLines val="0"/>
            <c:showPercent val="1"/>
          </c:dLbls>
          <c:cat>
            <c:strRef>
              <c:f>'key (answers)'!#REF!</c:f>
              <c:strCache>
                <c:ptCount val="1"/>
                <c:pt idx="0">
                  <c:v>1</c:v>
                </c:pt>
              </c:strCache>
            </c:strRef>
          </c:cat>
          <c:val>
            <c:numRef>
              <c:f>'key (answers)'!#REF!</c:f>
              <c:numCache>
                <c:ptCount val="1"/>
                <c:pt idx="0">
                  <c:v>1</c:v>
                </c:pt>
              </c:numCache>
            </c:numRef>
          </c:val>
        </c:ser>
        <c:ser>
          <c:idx val="1"/>
          <c:order val="1"/>
          <c:spPr>
            <a:solidFill>
              <a:srgbClr val="C0504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Lbls>
            <c:numFmt formatCode="0%" sourceLinked="0"/>
            <c:showLegendKey val="0"/>
            <c:showVal val="0"/>
            <c:showBubbleSize val="0"/>
            <c:showCatName val="0"/>
            <c:showSerName val="0"/>
            <c:showLeaderLines val="0"/>
            <c:showPercent val="1"/>
          </c:dLbls>
          <c:cat>
            <c:strRef>
              <c:f>'key (answers)'!#REF!</c:f>
              <c:strCache>
                <c:ptCount val="1"/>
                <c:pt idx="0">
                  <c:v>1</c:v>
                </c:pt>
              </c:strCache>
            </c:strRef>
          </c:cat>
          <c:val>
            <c:numRef>
              <c:f>'key (answers)'!#REF!</c:f>
              <c:numCache>
                <c:ptCount val="1"/>
                <c:pt idx="0">
                  <c:v>1</c:v>
                </c:pt>
              </c:numCache>
            </c:numRef>
          </c:val>
        </c:ser>
        <c:ser>
          <c:idx val="2"/>
          <c:order val="2"/>
          <c:spPr>
            <a:solidFill>
              <a:srgbClr val="9BBB59"/>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Lbls>
            <c:numFmt formatCode="0%" sourceLinked="0"/>
            <c:showLegendKey val="0"/>
            <c:showVal val="0"/>
            <c:showBubbleSize val="0"/>
            <c:showCatName val="0"/>
            <c:showSerName val="0"/>
            <c:showLeaderLines val="0"/>
            <c:showPercent val="1"/>
          </c:dLbls>
          <c:cat>
            <c:strRef>
              <c:f>'key (answers)'!#REF!</c:f>
              <c:strCache>
                <c:ptCount val="1"/>
                <c:pt idx="0">
                  <c:v>1</c:v>
                </c:pt>
              </c:strCache>
            </c:strRef>
          </c:cat>
          <c:val>
            <c:numRef>
              <c:f>'key (answers)'!#REF!</c:f>
              <c:numCache>
                <c:ptCount val="1"/>
                <c:pt idx="0">
                  <c:v>1</c:v>
                </c:pt>
              </c:numCache>
            </c:numRef>
          </c:val>
        </c:ser>
        <c:holeSize val="50"/>
      </c:doughnut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60"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userShapes r:id="rId1"/>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CE"/>
                <a:ea typeface="Arial CE"/>
                <a:cs typeface="Arial CE"/>
              </a:rPr>
              <a:t>Az EU tagállamainak csoportosítása két jelzőszám szerint</a:t>
            </a:r>
          </a:p>
        </c:rich>
      </c:tx>
      <c:layout/>
      <c:spPr>
        <a:noFill/>
        <a:ln w="3175">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yVal>
            <c:numLit>
              <c:ptCount val="1"/>
              <c:pt idx="0">
                <c:v>0</c:v>
              </c:pt>
            </c:numLit>
          </c:yVal>
          <c:smooth val="0"/>
        </c:ser>
        <c:axId val="42469802"/>
        <c:axId val="46683899"/>
      </c:scatterChart>
      <c:valAx>
        <c:axId val="42469802"/>
        <c:scaling>
          <c:orientation val="minMax"/>
          <c:max val="67"/>
          <c:min val="45"/>
        </c:scaling>
        <c:axPos val="b"/>
        <c:title>
          <c:tx>
            <c:rich>
              <a:bodyPr vert="horz" rot="0" anchor="ctr"/>
              <a:lstStyle/>
              <a:p>
                <a:pPr algn="ctr">
                  <a:defRPr/>
                </a:pPr>
                <a:r>
                  <a:rPr lang="en-US" cap="none" sz="150" b="1" i="0" u="none" baseline="0">
                    <a:solidFill>
                      <a:srgbClr val="000000"/>
                    </a:solidFill>
                    <a:latin typeface="Arial CE"/>
                    <a:ea typeface="Arial CE"/>
                    <a:cs typeface="Arial CE"/>
                  </a:rPr>
                  <a:t>Aktív népesség aránya (%), 2000</a:t>
                </a:r>
              </a:p>
            </c:rich>
          </c:tx>
          <c:layout/>
          <c:overlay val="0"/>
          <c:spPr>
            <a:noFill/>
            <a:ln w="3175">
              <a:noFill/>
            </a:ln>
          </c:spPr>
        </c:title>
        <c:delete val="0"/>
        <c:numFmt formatCode="0" sourceLinked="0"/>
        <c:majorTickMark val="none"/>
        <c:minorTickMark val="none"/>
        <c:tickLblPos val="low"/>
        <c:spPr>
          <a:ln w="3175">
            <a:solidFill>
              <a:srgbClr val="000000"/>
            </a:solidFill>
          </a:ln>
        </c:spPr>
        <c:crossAx val="46683899"/>
        <c:crossesAt val="100"/>
        <c:crossBetween val="midCat"/>
        <c:dispUnits/>
      </c:valAx>
      <c:valAx>
        <c:axId val="46683899"/>
        <c:scaling>
          <c:orientation val="minMax"/>
          <c:max val="200"/>
        </c:scaling>
        <c:axPos val="l"/>
        <c:title>
          <c:tx>
            <c:rich>
              <a:bodyPr vert="horz" rot="-5400000" anchor="ctr"/>
              <a:lstStyle/>
              <a:p>
                <a:pPr algn="ctr">
                  <a:defRPr/>
                </a:pPr>
                <a:r>
                  <a:rPr lang="en-US" cap="none" sz="150" b="1" i="0" u="none" baseline="0">
                    <a:solidFill>
                      <a:srgbClr val="000000"/>
                    </a:solidFill>
                    <a:latin typeface="Arial CE"/>
                    <a:ea typeface="Arial CE"/>
                    <a:cs typeface="Arial CE"/>
                  </a:rPr>
                  <a:t>GDP/fő (PPS, EU15=100%), 2000</a:t>
                </a:r>
              </a:p>
            </c:rich>
          </c:tx>
          <c:layout/>
          <c:overlay val="0"/>
          <c:spPr>
            <a:noFill/>
            <a:ln w="3175">
              <a:noFill/>
            </a:ln>
          </c:spPr>
        </c:title>
        <c:delete val="0"/>
        <c:numFmt formatCode="0" sourceLinked="0"/>
        <c:majorTickMark val="none"/>
        <c:minorTickMark val="none"/>
        <c:tickLblPos val="low"/>
        <c:spPr>
          <a:ln w="3175">
            <a:solidFill>
              <a:srgbClr val="000000"/>
            </a:solidFill>
          </a:ln>
        </c:spPr>
        <c:crossAx val="42469802"/>
        <c:crossesAt val="56"/>
        <c:crossBetween val="midCat"/>
        <c:dispUnits/>
        <c:minorUnit val="1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CE"/>
          <a:ea typeface="Arial CE"/>
          <a:cs typeface="Arial CE"/>
        </a:defRPr>
      </a:pPr>
    </a:p>
  </c:txPr>
  <c:userShapes r:id="rId1"/>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E"/>
                <a:ea typeface="Arial CE"/>
                <a:cs typeface="Arial CE"/>
              </a:rPr>
              <a:t>India és Pakisztán kereskedelemi adatainak alakulása az 1990-es években</a:t>
            </a:r>
          </a:p>
        </c:rich>
      </c:tx>
      <c:layout/>
      <c:spPr>
        <a:noFill/>
        <a:ln w="3175">
          <a:noFill/>
        </a:ln>
      </c:spPr>
    </c:title>
    <c:plotArea>
      <c:layout/>
      <c:scatterChart>
        <c:scatterStyle val="lineMarker"/>
        <c:varyColors val="0"/>
        <c:ser>
          <c:idx val="0"/>
          <c:order val="0"/>
          <c:tx>
            <c:v>India</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69696"/>
              </a:solidFill>
              <a:ln>
                <a:solidFill>
                  <a:srgbClr val="969696"/>
                </a:solidFill>
              </a:ln>
            </c:spPr>
          </c:marker>
          <c:yVal>
            <c:numLit>
              <c:ptCount val="1"/>
              <c:pt idx="0">
                <c:v>0</c:v>
              </c:pt>
            </c:numLit>
          </c:yVal>
          <c:smooth val="0"/>
        </c:ser>
        <c:ser>
          <c:idx val="1"/>
          <c:order val="1"/>
          <c:tx>
            <c:v>Pakisztán</c:v>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yVal>
            <c:numLit>
              <c:ptCount val="1"/>
              <c:pt idx="0">
                <c:v>0</c:v>
              </c:pt>
            </c:numLit>
          </c:y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0"/>
        </c:ser>
        <c:axId val="17501908"/>
        <c:axId val="23299445"/>
      </c:scatterChart>
      <c:valAx>
        <c:axId val="17501908"/>
        <c:scaling>
          <c:orientation val="minMax"/>
        </c:scaling>
        <c:axPos val="b"/>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CE"/>
                <a:ea typeface="Arial CE"/>
                <a:cs typeface="Arial CE"/>
              </a:defRPr>
            </a:pPr>
          </a:p>
        </c:txPr>
        <c:crossAx val="23299445"/>
        <c:crosses val="autoZero"/>
        <c:crossBetween val="midCat"/>
        <c:dispUnits/>
      </c:valAx>
      <c:valAx>
        <c:axId val="23299445"/>
        <c:scaling>
          <c:orientation val="minMax"/>
          <c:max val="100"/>
        </c:scaling>
        <c:axPos val="l"/>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CE"/>
                <a:ea typeface="Arial CE"/>
                <a:cs typeface="Arial CE"/>
              </a:defRPr>
            </a:pPr>
          </a:p>
        </c:txPr>
        <c:crossAx val="17501908"/>
        <c:crosses val="autoZero"/>
        <c:crossBetween val="midCat"/>
        <c:dispUnits/>
        <c:majorUnit val="20"/>
      </c:valAx>
      <c:spPr>
        <a:solidFill>
          <a:srgbClr val="FFFFFF"/>
        </a:solidFill>
        <a:ln w="12700">
          <a:solidFill>
            <a:srgbClr val="808080"/>
          </a:solidFill>
        </a:ln>
      </c:spPr>
    </c:plotArea>
    <c:legend>
      <c:legendPos val="r"/>
      <c:legendEntry>
        <c:idx val="2"/>
        <c:delete val="1"/>
      </c:legendEntry>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CE"/>
              <a:ea typeface="Arial CE"/>
              <a:cs typeface="Arial CE"/>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CE"/>
          <a:ea typeface="Arial CE"/>
          <a:cs typeface="Arial CE"/>
        </a:defRPr>
      </a:pPr>
    </a:p>
  </c:txPr>
  <c:userShapes r:id="rId1"/>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CE"/>
                <a:ea typeface="Arial CE"/>
                <a:cs typeface="Arial CE"/>
              </a:rPr>
              <a:t>Az EU csatlakozásra váró országok három jelzőszám tükrében (2000)</a:t>
            </a:r>
          </a:p>
        </c:rich>
      </c:tx>
      <c:layout/>
      <c:spPr>
        <a:noFill/>
        <a:ln w="3175">
          <a:noFill/>
        </a:ln>
      </c:spPr>
    </c:title>
    <c:plotArea>
      <c:layout/>
      <c:bubbleChart>
        <c:varyColors val="0"/>
        <c:ser>
          <c:idx val="0"/>
          <c:order val="0"/>
          <c:tx>
            <c:v>népesség</c:v>
          </c:tx>
          <c:spPr>
            <a:noFill/>
            <a:ln w="12700">
              <a:solidFill>
                <a:srgbClr val="000000"/>
              </a:solidFill>
            </a:ln>
          </c:spPr>
          <c:invertIfNegative val="1"/>
          <c:extLst>
            <c:ext xmlns:c14="http://schemas.microsoft.com/office/drawing/2007/8/2/chart" uri="{6F2FDCE9-48DA-4B69-8628-5D25D57E5C99}">
              <c14:invertSolidFillFmt>
                <c14:spPr>
                  <a:solidFill>
                    <a:srgbClr val="000000"/>
                  </a:solidFill>
                </c14:spPr>
              </c14:invertSolidFillFmt>
            </c:ext>
          </c:extLst>
          <c:yVal>
            <c:numLit>
              <c:ptCount val="1"/>
              <c:pt idx="0">
                <c:v>0</c:v>
              </c:pt>
            </c:numLit>
          </c:yVal>
        </c:ser>
        <c:ser>
          <c:idx val="1"/>
          <c:order val="1"/>
          <c:spPr>
            <a:noFill/>
            <a:ln w="12700">
              <a:solidFill>
                <a:srgbClr val="000000"/>
              </a:solidFill>
            </a:ln>
          </c:spPr>
          <c:invertIfNegative val="1"/>
          <c:extLst>
            <c:ext xmlns:c14="http://schemas.microsoft.com/office/drawing/2007/8/2/chart" uri="{6F2FDCE9-48DA-4B69-8628-5D25D57E5C99}">
              <c14:invertSolidFillFmt>
                <c14:spPr>
                  <a:solidFill>
                    <a:srgbClr val="000000"/>
                  </a:solidFill>
                </c14:spPr>
              </c14:invertSolidFillFmt>
            </c:ext>
          </c:extLst>
          <c:yVal>
            <c:numLit>
              <c:ptCount val="1"/>
              <c:pt idx="0">
                <c:v>0</c:v>
              </c:pt>
            </c:numLit>
          </c:yVal>
        </c:ser>
        <c:ser>
          <c:idx val="2"/>
          <c:order val="2"/>
          <c:spPr>
            <a:noFill/>
            <a:ln w="12700">
              <a:solidFill>
                <a:srgbClr val="000000"/>
              </a:solidFill>
            </a:ln>
          </c:spPr>
          <c:invertIfNegative val="1"/>
          <c:extLst>
            <c:ext xmlns:c14="http://schemas.microsoft.com/office/drawing/2007/8/2/chart" uri="{6F2FDCE9-48DA-4B69-8628-5D25D57E5C99}">
              <c14:invertSolidFillFmt>
                <c14:spPr>
                  <a:solidFill>
                    <a:srgbClr val="000000"/>
                  </a:solidFill>
                </c14:spPr>
              </c14:invertSolidFillFmt>
            </c:ext>
          </c:extLst>
          <c:yVal>
            <c:numLit>
              <c:ptCount val="1"/>
              <c:pt idx="0">
                <c:v>0</c:v>
              </c:pt>
            </c:numLit>
          </c:yVal>
          <c:bubble3D val="1"/>
        </c:ser>
        <c:axId val="8368414"/>
        <c:axId val="8206863"/>
      </c:bubbleChart>
      <c:valAx>
        <c:axId val="8368414"/>
        <c:scaling>
          <c:orientation val="minMax"/>
          <c:min val="0"/>
        </c:scaling>
        <c:axPos val="b"/>
        <c:title>
          <c:tx>
            <c:rich>
              <a:bodyPr vert="horz" rot="0" anchor="ctr"/>
              <a:lstStyle/>
              <a:p>
                <a:pPr algn="ctr">
                  <a:defRPr/>
                </a:pPr>
                <a:r>
                  <a:rPr lang="en-US" cap="none" sz="150" b="1" i="0" u="none" baseline="0">
                    <a:solidFill>
                      <a:srgbClr val="000000"/>
                    </a:solidFill>
                    <a:latin typeface="Arial CE"/>
                    <a:ea typeface="Arial CE"/>
                    <a:cs typeface="Arial CE"/>
                  </a:rPr>
                  <a:t>Munkanélküliségi ráta (%)</a:t>
                </a:r>
              </a:p>
            </c:rich>
          </c:tx>
          <c:layout/>
          <c:overlay val="0"/>
          <c:spPr>
            <a:noFill/>
            <a:ln w="3175">
              <a:noFill/>
            </a:ln>
          </c:spPr>
        </c:title>
        <c:delete val="0"/>
        <c:numFmt formatCode="0" sourceLinked="0"/>
        <c:majorTickMark val="out"/>
        <c:minorTickMark val="out"/>
        <c:tickLblPos val="nextTo"/>
        <c:spPr>
          <a:ln w="3175">
            <a:solidFill>
              <a:srgbClr val="000000"/>
            </a:solidFill>
          </a:ln>
        </c:spPr>
        <c:crossAx val="8206863"/>
        <c:crosses val="autoZero"/>
        <c:crossBetween val="midCat"/>
        <c:dispUnits/>
      </c:valAx>
      <c:valAx>
        <c:axId val="8206863"/>
        <c:scaling>
          <c:orientation val="minMax"/>
          <c:min val="0"/>
        </c:scaling>
        <c:axPos val="l"/>
        <c:title>
          <c:tx>
            <c:rich>
              <a:bodyPr vert="horz" rot="-5400000" anchor="ctr"/>
              <a:lstStyle/>
              <a:p>
                <a:pPr algn="ctr">
                  <a:defRPr/>
                </a:pPr>
                <a:r>
                  <a:rPr lang="en-US" cap="none" sz="150" b="1" i="0" u="none" baseline="0">
                    <a:solidFill>
                      <a:srgbClr val="000000"/>
                    </a:solidFill>
                    <a:latin typeface="Arial CE"/>
                    <a:ea typeface="Arial CE"/>
                    <a:cs typeface="Arial CE"/>
                  </a:rPr>
                  <a:t>GDP/fő (PPS, EU15=100%)</a:t>
                </a:r>
              </a:p>
            </c:rich>
          </c:tx>
          <c:layout/>
          <c:overlay val="0"/>
          <c:spPr>
            <a:noFill/>
            <a:ln w="3175">
              <a:noFill/>
            </a:ln>
          </c:spPr>
        </c:title>
        <c:delete val="0"/>
        <c:numFmt formatCode="0" sourceLinked="0"/>
        <c:majorTickMark val="out"/>
        <c:minorTickMark val="none"/>
        <c:tickLblPos val="nextTo"/>
        <c:spPr>
          <a:ln w="3175">
            <a:solidFill>
              <a:srgbClr val="000000"/>
            </a:solidFill>
          </a:ln>
        </c:spPr>
        <c:crossAx val="8368414"/>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CE"/>
          <a:ea typeface="Arial CE"/>
          <a:cs typeface="Arial CE"/>
        </a:defRPr>
      </a:pPr>
    </a:p>
  </c:txPr>
  <c:userShapes r:id="rId1"/>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CE"/>
                <a:ea typeface="Arial CE"/>
                <a:cs typeface="Arial CE"/>
              </a:rPr>
              <a:t>Tolna megye népességének települési megoszlása (2000)</a:t>
            </a:r>
          </a:p>
        </c:rich>
      </c:tx>
      <c:layout/>
      <c:spPr>
        <a:noFill/>
        <a:ln w="3175">
          <a:noFill/>
        </a:ln>
      </c:spPr>
    </c:title>
    <c:plotArea>
      <c:layout/>
      <c:bubbleChart>
        <c:varyColors val="0"/>
        <c:ser>
          <c:idx val="0"/>
          <c:order val="0"/>
          <c:spPr>
            <a:solidFill>
              <a:srgbClr val="C0C0C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yVal>
            <c:numLit>
              <c:ptCount val="1"/>
              <c:pt idx="0">
                <c:v>0</c:v>
              </c:pt>
            </c:numLit>
          </c:yVal>
        </c:ser>
        <c:ser>
          <c:idx val="1"/>
          <c:order val="1"/>
          <c:spPr>
            <a:solidFill>
              <a:srgbClr val="C0C0C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yVal>
            <c:numLit>
              <c:ptCount val="1"/>
              <c:pt idx="0">
                <c:v>0</c:v>
              </c:pt>
            </c:numLit>
          </c:yVal>
        </c:ser>
        <c:bubbleScale val="50"/>
        <c:axId val="6752904"/>
        <c:axId val="60776137"/>
      </c:bubbleChart>
      <c:valAx>
        <c:axId val="6752904"/>
        <c:scaling>
          <c:orientation val="minMax"/>
        </c:scaling>
        <c:axPos val="b"/>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CE"/>
                <a:ea typeface="Arial CE"/>
                <a:cs typeface="Arial CE"/>
              </a:defRPr>
            </a:pPr>
          </a:p>
        </c:txPr>
        <c:crossAx val="60776137"/>
        <c:crosses val="autoZero"/>
        <c:crossBetween val="midCat"/>
        <c:dispUnits/>
      </c:valAx>
      <c:valAx>
        <c:axId val="60776137"/>
        <c:scaling>
          <c:orientation val="minMax"/>
          <c:max val="-60"/>
        </c:scaling>
        <c:axPos val="l"/>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CE"/>
                <a:ea typeface="Arial CE"/>
                <a:cs typeface="Arial CE"/>
              </a:defRPr>
            </a:pPr>
          </a:p>
        </c:txPr>
        <c:crossAx val="6752904"/>
        <c:crosses val="autoZero"/>
        <c:crossBetween val="midCat"/>
        <c:dispUnits/>
        <c:majorUnit val="2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CE"/>
          <a:ea typeface="Arial CE"/>
          <a:cs typeface="Arial CE"/>
        </a:defRPr>
      </a:pPr>
    </a:p>
  </c:txPr>
  <c:userShapes r:id="rId1"/>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CE"/>
                <a:ea typeface="Arial CE"/>
                <a:cs typeface="Arial CE"/>
              </a:rPr>
              <a:t>Tolna megye kistérségeinek fejelttsége (2000) (megyei átlag=100%)</a:t>
            </a:r>
          </a:p>
        </c:rich>
      </c:tx>
      <c:layout/>
      <c:spPr>
        <a:noFill/>
        <a:ln w="3175">
          <a:noFill/>
        </a:ln>
      </c:spPr>
    </c:title>
    <c:plotArea>
      <c:layout/>
      <c:radarChart>
        <c:radarStyle val="marker"/>
        <c:varyColors val="0"/>
        <c:ser>
          <c:idx val="0"/>
          <c:order val="0"/>
          <c:tx>
            <c:v>[1]megoldások!#REF!</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1"/>
          <c:order val="1"/>
          <c:tx>
            <c:v>[1]megoldások!#REF!</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2"/>
          <c:order val="2"/>
          <c:tx>
            <c:v>[1]megoldások!#REF!</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3"/>
          <c:order val="3"/>
          <c:tx>
            <c:v>[1]megoldások!#REF!</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4"/>
          <c:order val="4"/>
          <c:tx>
            <c:v>[1]megoldások!#REF!</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er>
        <c:ser>
          <c:idx val="5"/>
          <c:order val="5"/>
          <c:tx>
            <c:v>[1]megoldások!#REF!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00"/>
              </a:solidFill>
              <a:ln>
                <a:solidFill>
                  <a:srgbClr val="000000"/>
                </a:solidFill>
              </a:ln>
            </c:spPr>
          </c:marker>
          <c:val>
            <c:numLit>
              <c:ptCount val="1"/>
              <c:pt idx="0">
                <c:v>0</c:v>
              </c:pt>
            </c:numLit>
          </c:val>
        </c:ser>
        <c:axId val="10114322"/>
        <c:axId val="23920035"/>
      </c:radarChart>
      <c:catAx>
        <c:axId val="1011432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3920035"/>
        <c:crosses val="autoZero"/>
        <c:auto val="0"/>
        <c:lblOffset val="100"/>
        <c:tickLblSkip val="1"/>
        <c:noMultiLvlLbl val="0"/>
      </c:catAx>
      <c:valAx>
        <c:axId val="23920035"/>
        <c:scaling>
          <c:orientation val="minMax"/>
        </c:scaling>
        <c:axPos val="l"/>
        <c:majorGridlines/>
        <c:delete val="0"/>
        <c:numFmt formatCode="General" sourceLinked="1"/>
        <c:majorTickMark val="none"/>
        <c:minorTickMark val="none"/>
        <c:tickLblPos val="none"/>
        <c:spPr>
          <a:ln w="3175">
            <a:solidFill>
              <a:srgbClr val="000000"/>
            </a:solidFill>
          </a:ln>
        </c:spPr>
        <c:crossAx val="10114322"/>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CE"/>
                <a:ea typeface="Arial CE"/>
                <a:cs typeface="Arial CE"/>
              </a:rPr>
              <a:t>A fejlettség területi egyenlőtlenségei Tolna megyében (2000) (megyei átlag=100%)</a:t>
            </a:r>
          </a:p>
        </c:rich>
      </c:tx>
      <c:layout/>
      <c:spPr>
        <a:noFill/>
        <a:ln w="3175">
          <a:noFill/>
        </a:ln>
      </c:spPr>
    </c:title>
    <c:plotArea>
      <c:layout/>
      <c:radarChart>
        <c:radarStyle val="marker"/>
        <c:varyColors val="0"/>
        <c:ser>
          <c:idx val="0"/>
          <c:order val="0"/>
          <c:tx>
            <c:v>egy lakosra jutó jövedelem</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
              <c:pt idx="0">
                <c:v>PAKS</c:v>
              </c:pt>
              <c:pt idx="1">
                <c:v>SZEKSZÁRD</c:v>
              </c:pt>
              <c:pt idx="2">
                <c:v>BONYHÁD</c:v>
              </c:pt>
              <c:pt idx="3">
                <c:v>DOMBÓVÁR</c:v>
              </c:pt>
              <c:pt idx="4">
                <c:v>TAMÁSI</c:v>
              </c:pt>
            </c:strLit>
          </c:cat>
          <c:val>
            <c:numLit>
              <c:ptCount val="5"/>
              <c:pt idx="0">
                <c:v>125.074334507242</c:v>
              </c:pt>
              <c:pt idx="1">
                <c:v>107.341502170366</c:v>
              </c:pt>
              <c:pt idx="2">
                <c:v>90.011475594927</c:v>
              </c:pt>
              <c:pt idx="3">
                <c:v>87.9848354194498</c:v>
              </c:pt>
              <c:pt idx="4">
                <c:v>72.8056300525166</c:v>
              </c:pt>
            </c:numLit>
          </c:val>
        </c:ser>
        <c:ser>
          <c:idx val="1"/>
          <c:order val="1"/>
          <c:tx>
            <c:v>ezer lakosra jutó telefonvonal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
              <c:pt idx="0">
                <c:v>PAKS</c:v>
              </c:pt>
              <c:pt idx="1">
                <c:v>SZEKSZÁRD</c:v>
              </c:pt>
              <c:pt idx="2">
                <c:v>BONYHÁD</c:v>
              </c:pt>
              <c:pt idx="3">
                <c:v>DOMBÓVÁR</c:v>
              </c:pt>
              <c:pt idx="4">
                <c:v>TAMÁSI</c:v>
              </c:pt>
            </c:strLit>
          </c:cat>
          <c:val>
            <c:numLit>
              <c:ptCount val="5"/>
              <c:pt idx="0">
                <c:v>99.7714091411234</c:v>
              </c:pt>
              <c:pt idx="1">
                <c:v>105.194297417425</c:v>
              </c:pt>
              <c:pt idx="2">
                <c:v>97.4934890972236</c:v>
              </c:pt>
              <c:pt idx="3">
                <c:v>96.6734610828018</c:v>
              </c:pt>
              <c:pt idx="4">
                <c:v>93.9612556454658</c:v>
              </c:pt>
            </c:numLit>
          </c:val>
        </c:ser>
        <c:ser>
          <c:idx val="2"/>
          <c:order val="2"/>
          <c:tx>
            <c:v>ezer lakosra jutó személygépkocsi</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
              <c:pt idx="0">
                <c:v>PAKS</c:v>
              </c:pt>
              <c:pt idx="1">
                <c:v>SZEKSZÁRD</c:v>
              </c:pt>
              <c:pt idx="2">
                <c:v>BONYHÁD</c:v>
              </c:pt>
              <c:pt idx="3">
                <c:v>DOMBÓVÁR</c:v>
              </c:pt>
              <c:pt idx="4">
                <c:v>TAMÁSI</c:v>
              </c:pt>
            </c:strLit>
          </c:cat>
          <c:val>
            <c:numLit>
              <c:ptCount val="5"/>
              <c:pt idx="0">
                <c:v>101.668130758365</c:v>
              </c:pt>
              <c:pt idx="1">
                <c:v>108.782198998244</c:v>
              </c:pt>
              <c:pt idx="2">
                <c:v>102.884084912594</c:v>
              </c:pt>
              <c:pt idx="3">
                <c:v>91.3485383634216</c:v>
              </c:pt>
              <c:pt idx="4">
                <c:v>84.8308348515344</c:v>
              </c:pt>
            </c:numLit>
          </c:val>
        </c:ser>
        <c:ser>
          <c:idx val="3"/>
          <c:order val="3"/>
          <c:tx>
            <c:v>reciprok munkanélküliek aránya</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
              <c:pt idx="0">
                <c:v>PAKS</c:v>
              </c:pt>
              <c:pt idx="1">
                <c:v>SZEKSZÁRD</c:v>
              </c:pt>
              <c:pt idx="2">
                <c:v>BONYHÁD</c:v>
              </c:pt>
              <c:pt idx="3">
                <c:v>DOMBÓVÁR</c:v>
              </c:pt>
              <c:pt idx="4">
                <c:v>TAMÁSI</c:v>
              </c:pt>
            </c:strLit>
          </c:cat>
          <c:val>
            <c:numLit>
              <c:ptCount val="5"/>
              <c:pt idx="0">
                <c:v>118.357388642351</c:v>
              </c:pt>
              <c:pt idx="1">
                <c:v>106.298495016371</c:v>
              </c:pt>
              <c:pt idx="2">
                <c:v>121.179526206417</c:v>
              </c:pt>
              <c:pt idx="3">
                <c:v>96.7832070666112</c:v>
              </c:pt>
              <c:pt idx="4">
                <c:v>71.4765785187254</c:v>
              </c:pt>
            </c:numLit>
          </c:val>
        </c:ser>
        <c:axId val="13953724"/>
        <c:axId val="58474653"/>
      </c:radarChart>
      <c:catAx>
        <c:axId val="1395372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8474653"/>
        <c:crosses val="autoZero"/>
        <c:auto val="0"/>
        <c:lblOffset val="100"/>
        <c:tickLblSkip val="1"/>
        <c:noMultiLvlLbl val="0"/>
      </c:catAx>
      <c:valAx>
        <c:axId val="58474653"/>
        <c:scaling>
          <c:orientation val="minMax"/>
        </c:scaling>
        <c:axPos val="l"/>
        <c:majorGridlines/>
        <c:delete val="0"/>
        <c:numFmt formatCode="General" sourceLinked="1"/>
        <c:majorTickMark val="cross"/>
        <c:minorTickMark val="none"/>
        <c:tickLblPos val="nextTo"/>
        <c:spPr>
          <a:ln w="3175">
            <a:solidFill>
              <a:srgbClr val="000000"/>
            </a:solidFill>
          </a:ln>
        </c:spPr>
        <c:crossAx val="13953724"/>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E"/>
                <a:ea typeface="Arial CE"/>
                <a:cs typeface="Arial CE"/>
              </a:rPr>
              <a:t>A jövedelmek és a telefonok területi egyenlőtlenségei 2000-ben az Észak-Alföldön Lorenz-görbe alapjan</a:t>
            </a:r>
          </a:p>
        </c:rich>
      </c:tx>
      <c:layout/>
      <c:spPr>
        <a:noFill/>
        <a:ln w="3175">
          <a:noFill/>
        </a:ln>
      </c:spPr>
    </c:title>
    <c:plotArea>
      <c:layout/>
      <c:scatterChart>
        <c:scatterStyle val="lineMarker"/>
        <c:varyColors val="0"/>
        <c:ser>
          <c:idx val="0"/>
          <c:order val="0"/>
          <c:tx>
            <c:v>jövedelmek</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yVal>
            <c:numLit>
              <c:ptCount val="1"/>
              <c:pt idx="0">
                <c:v>0</c:v>
              </c:pt>
            </c:numLit>
          </c:yVal>
          <c:smooth val="0"/>
        </c:ser>
        <c:ser>
          <c:idx val="1"/>
          <c:order val="1"/>
          <c:tx>
            <c:v>telefonok</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00"/>
              </a:solidFill>
              <a:ln>
                <a:solidFill>
                  <a:srgbClr val="FF0000"/>
                </a:solidFill>
              </a:ln>
            </c:spPr>
          </c:marker>
          <c:yVal>
            <c:numLit>
              <c:ptCount val="1"/>
              <c:pt idx="0">
                <c:v>0</c:v>
              </c:pt>
            </c:numLit>
          </c:yVal>
          <c:smooth val="0"/>
        </c:ser>
        <c:axId val="56509830"/>
        <c:axId val="38826423"/>
      </c:scatterChart>
      <c:valAx>
        <c:axId val="56509830"/>
        <c:scaling>
          <c:orientation val="minMax"/>
        </c:scaling>
        <c:axPos val="b"/>
        <c:delete val="0"/>
        <c:numFmt formatCode="General" sourceLinked="1"/>
        <c:majorTickMark val="out"/>
        <c:minorTickMark val="none"/>
        <c:tickLblPos val="nextTo"/>
        <c:spPr>
          <a:ln w="3175">
            <a:solidFill>
              <a:srgbClr val="000000"/>
            </a:solidFill>
          </a:ln>
        </c:spPr>
        <c:crossAx val="38826423"/>
        <c:crosses val="autoZero"/>
        <c:crossBetween val="midCat"/>
        <c:dispUnits/>
      </c:valAx>
      <c:valAx>
        <c:axId val="38826423"/>
        <c:scaling>
          <c:orientation val="minMax"/>
          <c:max val="100"/>
        </c:scaling>
        <c:axPos val="l"/>
        <c:delete val="0"/>
        <c:numFmt formatCode="General" sourceLinked="1"/>
        <c:majorTickMark val="out"/>
        <c:minorTickMark val="none"/>
        <c:tickLblPos val="nextTo"/>
        <c:spPr>
          <a:ln w="3175">
            <a:solidFill>
              <a:srgbClr val="000000"/>
            </a:solidFill>
          </a:ln>
        </c:spPr>
        <c:crossAx val="56509830"/>
        <c:crosses val="autoZero"/>
        <c:crossBetween val="midCat"/>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E"/>
                <a:ea typeface="Arial CE"/>
                <a:cs typeface="Arial CE"/>
              </a:rPr>
              <a:t>Az egy főre jutó jövedelem kistérségek közötti egyenlőtlenségeinek változása 1990-ről 2000-re az Észak-Alföldön</a:t>
            </a:r>
          </a:p>
        </c:rich>
      </c:tx>
      <c:layout/>
      <c:spPr>
        <a:noFill/>
        <a:ln w="3175">
          <a:noFill/>
        </a:ln>
      </c:spPr>
    </c:title>
    <c:plotArea>
      <c:layout/>
      <c:scatterChart>
        <c:scatterStyle val="lineMarker"/>
        <c:varyColors val="0"/>
        <c:ser>
          <c:idx val="0"/>
          <c:order val="0"/>
          <c:tx>
            <c:v>1990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yVal>
            <c:numLit>
              <c:ptCount val="1"/>
              <c:pt idx="0">
                <c:v>0</c:v>
              </c:pt>
            </c:numLit>
          </c:yVal>
          <c:smooth val="0"/>
        </c:ser>
        <c:ser>
          <c:idx val="1"/>
          <c:order val="1"/>
          <c:tx>
            <c:v>2000</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00"/>
              </a:solidFill>
              <a:ln>
                <a:solidFill>
                  <a:srgbClr val="FF0000"/>
                </a:solidFill>
              </a:ln>
            </c:spPr>
          </c:marker>
          <c:yVal>
            <c:numLit>
              <c:ptCount val="1"/>
              <c:pt idx="0">
                <c:v>0</c:v>
              </c:pt>
            </c:numLit>
          </c:yVal>
          <c:smooth val="0"/>
        </c:ser>
        <c:axId val="13893488"/>
        <c:axId val="57932529"/>
      </c:scatterChart>
      <c:valAx>
        <c:axId val="13893488"/>
        <c:scaling>
          <c:orientation val="minMax"/>
        </c:scaling>
        <c:axPos val="b"/>
        <c:delete val="0"/>
        <c:numFmt formatCode="General" sourceLinked="1"/>
        <c:majorTickMark val="out"/>
        <c:minorTickMark val="none"/>
        <c:tickLblPos val="nextTo"/>
        <c:spPr>
          <a:ln w="3175">
            <a:solidFill>
              <a:srgbClr val="000000"/>
            </a:solidFill>
          </a:ln>
        </c:spPr>
        <c:crossAx val="57932529"/>
        <c:crosses val="autoZero"/>
        <c:crossBetween val="midCat"/>
        <c:dispUnits/>
      </c:valAx>
      <c:valAx>
        <c:axId val="57932529"/>
        <c:scaling>
          <c:orientation val="minMax"/>
          <c:max val="100"/>
        </c:scaling>
        <c:axPos val="l"/>
        <c:delete val="0"/>
        <c:numFmt formatCode="General" sourceLinked="1"/>
        <c:majorTickMark val="out"/>
        <c:minorTickMark val="none"/>
        <c:tickLblPos val="nextTo"/>
        <c:spPr>
          <a:ln w="3175">
            <a:solidFill>
              <a:srgbClr val="000000"/>
            </a:solidFill>
          </a:ln>
        </c:spPr>
        <c:crossAx val="13893488"/>
        <c:crosses val="autoZero"/>
        <c:crossBetween val="midCat"/>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E"/>
                <a:ea typeface="Arial CE"/>
                <a:cs typeface="Arial CE"/>
              </a:rPr>
              <a:t>Gazdasági értéktermelő-képesség és az újonann épített lakások csatornával való ellátottságának összefüggése a magyar megyékben (2000)</a:t>
            </a:r>
          </a:p>
        </c:rich>
      </c:tx>
      <c:layout/>
      <c:spPr>
        <a:noFill/>
        <a:ln w="3175">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50" b="0" i="0" u="none" baseline="0">
                      <a:solidFill>
                        <a:srgbClr val="000000"/>
                      </a:solidFill>
                    </a:defRPr>
                  </a:pPr>
                </a:p>
              </c:txPr>
              <c:numFmt formatCode="General"/>
              <c:spPr>
                <a:noFill/>
                <a:ln w="3175">
                  <a:noFill/>
                </a:ln>
              </c:spPr>
            </c:trendlineLbl>
          </c:trendline>
          <c:yVal>
            <c:numLit>
              <c:ptCount val="20"/>
              <c:pt idx="0">
                <c:v>57.6</c:v>
              </c:pt>
              <c:pt idx="1">
                <c:v>69</c:v>
              </c:pt>
              <c:pt idx="2">
                <c:v>64.8</c:v>
              </c:pt>
              <c:pt idx="3">
                <c:v>61</c:v>
              </c:pt>
              <c:pt idx="4">
                <c:v>94.2</c:v>
              </c:pt>
              <c:pt idx="5">
                <c:v>65.5999999999999</c:v>
              </c:pt>
              <c:pt idx="6">
                <c:v>55.5</c:v>
              </c:pt>
              <c:pt idx="7">
                <c:v>94.6</c:v>
              </c:pt>
              <c:pt idx="8">
                <c:v>55.9</c:v>
              </c:pt>
              <c:pt idx="9">
                <c:v>71.8</c:v>
              </c:pt>
              <c:pt idx="10">
                <c:v>63.7</c:v>
              </c:pt>
              <c:pt idx="11">
                <c:v>88.9</c:v>
              </c:pt>
              <c:pt idx="12">
                <c:v>59.6</c:v>
              </c:pt>
              <c:pt idx="13">
                <c:v>67.9</c:v>
              </c:pt>
              <c:pt idx="14">
                <c:v>70.8</c:v>
              </c:pt>
              <c:pt idx="15">
                <c:v>53.8</c:v>
              </c:pt>
              <c:pt idx="16">
                <c:v>73.0999999999999</c:v>
              </c:pt>
              <c:pt idx="17">
                <c:v>77.5999999999999</c:v>
              </c:pt>
              <c:pt idx="18">
                <c:v>84.2</c:v>
              </c:pt>
              <c:pt idx="19">
                <c:v>83.2</c:v>
              </c:pt>
            </c:numLit>
          </c:yVal>
          <c:smooth val="0"/>
        </c:ser>
        <c:axId val="51630714"/>
        <c:axId val="62023243"/>
      </c:scatterChart>
      <c:valAx>
        <c:axId val="51630714"/>
        <c:scaling>
          <c:orientation val="minMax"/>
        </c:scaling>
        <c:axPos val="b"/>
        <c:title>
          <c:tx>
            <c:rich>
              <a:bodyPr vert="horz" rot="0" anchor="ctr"/>
              <a:lstStyle/>
              <a:p>
                <a:pPr algn="ctr">
                  <a:defRPr/>
                </a:pPr>
                <a:r>
                  <a:rPr lang="en-US" cap="none" sz="175" b="1" i="0" u="none" baseline="0">
                    <a:solidFill>
                      <a:srgbClr val="000000"/>
                    </a:solidFill>
                    <a:latin typeface="Arial CE"/>
                    <a:ea typeface="Arial CE"/>
                    <a:cs typeface="Arial CE"/>
                  </a:rPr>
                  <a:t>GDP (ezer Ft/fő)</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62023243"/>
        <c:crosses val="autoZero"/>
        <c:crossBetween val="midCat"/>
        <c:dispUnits/>
      </c:valAx>
      <c:valAx>
        <c:axId val="62023243"/>
        <c:scaling>
          <c:orientation val="minMax"/>
          <c:max val="120"/>
        </c:scaling>
        <c:axPos val="l"/>
        <c:title>
          <c:tx>
            <c:rich>
              <a:bodyPr vert="horz" rot="-5400000" anchor="ctr"/>
              <a:lstStyle/>
              <a:p>
                <a:pPr algn="ctr">
                  <a:defRPr/>
                </a:pPr>
                <a:r>
                  <a:rPr lang="en-US" cap="none" sz="175" b="1" i="0" u="none" baseline="0">
                    <a:solidFill>
                      <a:srgbClr val="000000"/>
                    </a:solidFill>
                    <a:latin typeface="Arial CE"/>
                    <a:ea typeface="Arial CE"/>
                    <a:cs typeface="Arial CE"/>
                  </a:rPr>
                  <a:t>új, közcsatornával ellátott lakások lakások aránya (%)</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630714"/>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latin typeface="Arial CE"/>
                <a:ea typeface="Arial CE"/>
                <a:cs typeface="Arial CE"/>
              </a:rPr>
              <a:t>A nyugat-kelet pozíció és az 1 főre jutó jövedelem összefüggése a magyar megyékben (2000)</a:t>
            </a:r>
          </a:p>
        </c:rich>
      </c:tx>
      <c:layout/>
      <c:spPr>
        <a:noFill/>
        <a:ln w="3175">
          <a:noFill/>
        </a:ln>
      </c:spPr>
    </c:title>
    <c:plotArea>
      <c:layout/>
      <c:scatterChart>
        <c:scatterStyle val="lineMarker"/>
        <c:varyColors val="0"/>
        <c:ser>
          <c:idx val="0"/>
          <c:order val="0"/>
          <c:tx>
            <c:v>Adatsor1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name>Lineáris</c:name>
            <c:spPr>
              <a:ln w="25400">
                <a:solidFill>
                  <a:srgbClr val="0000FF"/>
                </a:solidFill>
              </a:ln>
            </c:spPr>
            <c:trendlineType val="linear"/>
            <c:dispEq val="1"/>
            <c:dispRSqr val="1"/>
            <c:trendlineLbl>
              <c:txPr>
                <a:bodyPr vert="horz" rot="0" anchor="ctr"/>
                <a:lstStyle/>
                <a:p>
                  <a:pPr algn="ctr">
                    <a:defRPr lang="en-US" cap="none" sz="175" b="0" i="0" u="none" baseline="0">
                      <a:solidFill>
                        <a:srgbClr val="0000FF"/>
                      </a:solidFill>
                    </a:defRPr>
                  </a:pPr>
                </a:p>
              </c:txPr>
              <c:numFmt formatCode="General"/>
              <c:spPr>
                <a:noFill/>
                <a:ln w="3175">
                  <a:noFill/>
                </a:ln>
              </c:spPr>
            </c:trendlineLbl>
          </c:trendline>
          <c:trendline>
            <c:name>Exponenciális</c:name>
            <c:spPr>
              <a:ln w="25400">
                <a:solidFill>
                  <a:srgbClr val="008000"/>
                </a:solidFill>
              </a:ln>
            </c:spPr>
            <c:trendlineType val="exp"/>
            <c:dispEq val="1"/>
            <c:dispRSqr val="1"/>
            <c:trendlineLbl>
              <c:txPr>
                <a:bodyPr vert="horz" rot="0" anchor="ctr"/>
                <a:lstStyle/>
                <a:p>
                  <a:pPr algn="ctr">
                    <a:defRPr lang="en-US" cap="none" sz="175" b="0" i="0" u="none" baseline="0">
                      <a:solidFill>
                        <a:srgbClr val="008000"/>
                      </a:solidFill>
                    </a:defRPr>
                  </a:pPr>
                </a:p>
              </c:txPr>
              <c:numFmt formatCode="General"/>
              <c:spPr>
                <a:noFill/>
                <a:ln w="3175">
                  <a:noFill/>
                </a:ln>
              </c:spPr>
            </c:trendlineLbl>
          </c:trendline>
          <c:trendline>
            <c:name>Polinomiális</c:name>
            <c:spPr>
              <a:ln w="25400">
                <a:solidFill>
                  <a:srgbClr val="000000"/>
                </a:solidFill>
              </a:ln>
            </c:spPr>
            <c:trendlineType val="poly"/>
            <c:order val="3"/>
            <c:dispEq val="1"/>
            <c:dispRSqr val="1"/>
            <c:trendlineLbl>
              <c:txPr>
                <a:bodyPr vert="horz" rot="0" anchor="ctr"/>
                <a:lstStyle/>
                <a:p>
                  <a:pPr algn="ctr">
                    <a:defRPr lang="en-US" cap="none" sz="175" b="0" i="0" u="none" baseline="0">
                      <a:solidFill>
                        <a:srgbClr val="000000"/>
                      </a:solidFill>
                      <a:latin typeface="Arial CE"/>
                      <a:ea typeface="Arial CE"/>
                      <a:cs typeface="Arial CE"/>
                    </a:defRPr>
                  </a:pPr>
                </a:p>
              </c:txPr>
              <c:numFmt formatCode="General"/>
              <c:spPr>
                <a:noFill/>
                <a:ln w="3175">
                  <a:noFill/>
                </a:ln>
              </c:spPr>
            </c:trendlineLbl>
          </c:trendline>
          <c:yVal>
            <c:numLit>
              <c:ptCount val="1"/>
              <c:pt idx="0">
                <c:v>0</c:v>
              </c:pt>
            </c:numLit>
          </c:yVal>
          <c:smooth val="0"/>
        </c:ser>
        <c:axId val="21338276"/>
        <c:axId val="57826757"/>
      </c:scatterChart>
      <c:valAx>
        <c:axId val="21338276"/>
        <c:scaling>
          <c:orientation val="minMax"/>
          <c:max val="300"/>
          <c:min val="-200"/>
        </c:scaling>
        <c:axPos val="b"/>
        <c:title>
          <c:tx>
            <c:rich>
              <a:bodyPr vert="horz" rot="0" anchor="ctr"/>
              <a:lstStyle/>
              <a:p>
                <a:pPr algn="ctr">
                  <a:defRPr/>
                </a:pPr>
                <a:r>
                  <a:rPr lang="en-US" cap="none" sz="175" b="1" i="0" u="none" baseline="0">
                    <a:solidFill>
                      <a:srgbClr val="000000"/>
                    </a:solidFill>
                    <a:latin typeface="Arial CE"/>
                    <a:ea typeface="Arial CE"/>
                    <a:cs typeface="Arial CE"/>
                  </a:rPr>
                  <a:t>NY-K koordináta (km)</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57826757"/>
        <c:crosses val="autoZero"/>
        <c:crossBetween val="midCat"/>
        <c:dispUnits/>
      </c:valAx>
      <c:valAx>
        <c:axId val="57826757"/>
        <c:scaling>
          <c:orientation val="minMax"/>
        </c:scaling>
        <c:axPos val="l"/>
        <c:title>
          <c:tx>
            <c:rich>
              <a:bodyPr vert="horz" rot="-5400000" anchor="ctr"/>
              <a:lstStyle/>
              <a:p>
                <a:pPr algn="ctr">
                  <a:defRPr/>
                </a:pPr>
                <a:r>
                  <a:rPr lang="en-US" cap="none" sz="175" b="1" i="0" u="none" baseline="0">
                    <a:solidFill>
                      <a:srgbClr val="000000"/>
                    </a:solidFill>
                    <a:latin typeface="Arial CE"/>
                    <a:ea typeface="Arial CE"/>
                    <a:cs typeface="Arial CE"/>
                  </a:rPr>
                  <a:t>egy főre eső jövedelem (ezer Ft/fő)</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338276"/>
        <c:crosses val="autoZero"/>
        <c:crossBetween val="midCat"/>
        <c:dispUnits/>
      </c:valAx>
      <c:spPr>
        <a:noFill/>
        <a:ln w="12700">
          <a:solidFill>
            <a:srgbClr val="808080"/>
          </a:solidFill>
        </a:ln>
      </c:spPr>
    </c:plotArea>
    <c:legend>
      <c:legendPos val="b"/>
      <c:legendEntry>
        <c:idx val="0"/>
        <c:delete val="1"/>
      </c:legendEntry>
      <c:layout/>
      <c:overlay val="0"/>
      <c:spPr>
        <a:solidFill>
          <a:srgbClr val="FFFFFF"/>
        </a:solidFill>
        <a:ln w="3175">
          <a:solidFill>
            <a:srgbClr val="000000"/>
          </a:solidFill>
        </a:ln>
      </c:spPr>
      <c:txPr>
        <a:bodyPr vert="horz" rot="0"/>
        <a:lstStyle/>
        <a:p>
          <a:pPr>
            <a:defRPr lang="en-US" cap="none" sz="160" b="0" i="0" u="none" baseline="0">
              <a:solidFill>
                <a:srgbClr val="000000"/>
              </a:solidFill>
              <a:latin typeface="Arial CE"/>
              <a:ea typeface="Arial CE"/>
              <a:cs typeface="Arial CE"/>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CE"/>
                <a:ea typeface="Arial CE"/>
                <a:cs typeface="Arial CE"/>
              </a:rPr>
              <a:t>Pest megye gazdasági fejlődése (1994-2000)</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'key (answers)'!#REF!</c:f>
              <c:strCache>
                <c:ptCount val="1"/>
                <c:pt idx="0">
                  <c:v>1</c:v>
                </c:pt>
              </c:strCache>
            </c:strRef>
          </c:cat>
          <c:val>
            <c:numRef>
              <c:f>'key (answers)'!#REF!</c:f>
              <c:numCache>
                <c:ptCount val="1"/>
                <c:pt idx="0">
                  <c:v>1</c:v>
                </c:pt>
              </c:numCache>
            </c:numRef>
          </c:val>
          <c:smooth val="0"/>
        </c:ser>
        <c:marker val="1"/>
        <c:axId val="20885554"/>
        <c:axId val="53752259"/>
      </c:lineChart>
      <c:catAx>
        <c:axId val="20885554"/>
        <c:scaling>
          <c:orientation val="minMax"/>
        </c:scaling>
        <c:axPos val="b"/>
        <c:delete val="0"/>
        <c:numFmt formatCode="General" sourceLinked="1"/>
        <c:majorTickMark val="out"/>
        <c:minorTickMark val="none"/>
        <c:tickLblPos val="nextTo"/>
        <c:spPr>
          <a:ln w="3175">
            <a:solidFill>
              <a:srgbClr val="000000"/>
            </a:solidFill>
          </a:ln>
        </c:spPr>
        <c:crossAx val="53752259"/>
        <c:crosses val="autoZero"/>
        <c:auto val="1"/>
        <c:lblOffset val="100"/>
        <c:tickLblSkip val="1"/>
        <c:noMultiLvlLbl val="0"/>
      </c:catAx>
      <c:valAx>
        <c:axId val="53752259"/>
        <c:scaling>
          <c:orientation val="minMax"/>
        </c:scaling>
        <c:axPos val="l"/>
        <c:title>
          <c:tx>
            <c:rich>
              <a:bodyPr vert="horz" rot="-5400000" anchor="ctr"/>
              <a:lstStyle/>
              <a:p>
                <a:pPr algn="ctr">
                  <a:defRPr/>
                </a:pPr>
                <a:r>
                  <a:rPr lang="en-US" cap="none" sz="175" b="1" i="0" u="none" baseline="0">
                    <a:solidFill>
                      <a:srgbClr val="000000"/>
                    </a:solidFill>
                  </a:rPr>
                  <a:t>GDP/fő (ezer Ft/fő)</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885554"/>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CE"/>
                <a:ea typeface="Arial CE"/>
                <a:cs typeface="Arial CE"/>
              </a:rPr>
              <a:t>Délkelet-Anglia gazdasági fejlődése az egy főre jutó GDP alapján (1950-1996)</a:t>
            </a:r>
          </a:p>
        </c:rich>
      </c:tx>
      <c:layout/>
      <c:spPr>
        <a:noFill/>
        <a:ln>
          <a:noFill/>
        </a:ln>
      </c:spPr>
    </c:title>
    <c:plotArea>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'key (answers)'!#REF!</c:f>
              <c:strCache>
                <c:ptCount val="1"/>
                <c:pt idx="0">
                  <c:v>1</c:v>
                </c:pt>
              </c:strCache>
            </c:strRef>
          </c:xVal>
          <c:yVal>
            <c:numRef>
              <c:f>'key (answers)'!#REF!</c:f>
              <c:numCache>
                <c:ptCount val="1"/>
                <c:pt idx="0">
                  <c:v>1</c:v>
                </c:pt>
              </c:numCache>
            </c:numRef>
          </c:yVal>
          <c:smooth val="0"/>
        </c:ser>
        <c:axId val="14008284"/>
        <c:axId val="58965693"/>
      </c:scatterChart>
      <c:valAx>
        <c:axId val="14008284"/>
        <c:scaling>
          <c:orientation val="minMax"/>
          <c:min val="1950"/>
        </c:scaling>
        <c:axPos val="b"/>
        <c:delete val="0"/>
        <c:numFmt formatCode="General" sourceLinked="1"/>
        <c:majorTickMark val="out"/>
        <c:minorTickMark val="none"/>
        <c:tickLblPos val="nextTo"/>
        <c:spPr>
          <a:ln w="3175">
            <a:solidFill>
              <a:srgbClr val="000000"/>
            </a:solidFill>
          </a:ln>
        </c:spPr>
        <c:crossAx val="58965693"/>
        <c:crosses val="autoZero"/>
        <c:crossBetween val="midCat"/>
        <c:dispUnits/>
      </c:valAx>
      <c:valAx>
        <c:axId val="58965693"/>
        <c:scaling>
          <c:orientation val="minMax"/>
        </c:scaling>
        <c:axPos val="l"/>
        <c:title>
          <c:tx>
            <c:rich>
              <a:bodyPr vert="horz" rot="-5400000" anchor="ctr"/>
              <a:lstStyle/>
              <a:p>
                <a:pPr algn="ctr">
                  <a:defRPr/>
                </a:pPr>
                <a:r>
                  <a:rPr lang="en-US" cap="none" sz="175" b="1" i="0" u="none" baseline="0">
                    <a:solidFill>
                      <a:srgbClr val="000000"/>
                    </a:solidFill>
                  </a:rPr>
                  <a:t>százalék (ország=100)</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008284"/>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CE"/>
                <a:ea typeface="Arial CE"/>
                <a:cs typeface="Arial CE"/>
              </a:rPr>
              <a:t>Finnország korfája (1998)</a:t>
            </a:r>
          </a:p>
        </c:rich>
      </c:tx>
      <c:layout/>
      <c:spPr>
        <a:noFill/>
        <a:ln>
          <a:noFill/>
        </a:ln>
      </c:spPr>
    </c:title>
    <c:plotArea>
      <c:layout/>
      <c:barChart>
        <c:barDir val="bar"/>
        <c:grouping val="clustered"/>
        <c:varyColors val="0"/>
        <c:ser>
          <c:idx val="0"/>
          <c:order val="0"/>
          <c:tx>
            <c:v>férfiak</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'key (answers)'!#REF!</c:f>
              <c:strCache>
                <c:ptCount val="1"/>
                <c:pt idx="0">
                  <c:v>1</c:v>
                </c:pt>
              </c:strCache>
            </c:strRef>
          </c:cat>
          <c:val>
            <c:numRef>
              <c:f>'key (answers)'!#REF!</c:f>
              <c:numCache>
                <c:ptCount val="1"/>
                <c:pt idx="0">
                  <c:v>1</c:v>
                </c:pt>
              </c:numCache>
            </c:numRef>
          </c:val>
        </c:ser>
        <c:ser>
          <c:idx val="1"/>
          <c:order val="1"/>
          <c:tx>
            <c:v>nők</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'key (answers)'!#REF!</c:f>
              <c:strCache>
                <c:ptCount val="1"/>
                <c:pt idx="0">
                  <c:v>1</c:v>
                </c:pt>
              </c:strCache>
            </c:strRef>
          </c:cat>
          <c:val>
            <c:numRef>
              <c:f>'key (answers)'!#REF!</c:f>
              <c:numCache>
                <c:ptCount val="1"/>
                <c:pt idx="0">
                  <c:v>1</c:v>
                </c:pt>
              </c:numCache>
            </c:numRef>
          </c:val>
        </c:ser>
        <c:overlap val="100"/>
        <c:gapWidth val="0"/>
        <c:axId val="60929190"/>
        <c:axId val="11491799"/>
      </c:barChart>
      <c:catAx>
        <c:axId val="60929190"/>
        <c:scaling>
          <c:orientation val="minMax"/>
        </c:scaling>
        <c:axPos val="l"/>
        <c:title>
          <c:tx>
            <c:rich>
              <a:bodyPr vert="horz" rot="-5400000" anchor="ctr"/>
              <a:lstStyle/>
              <a:p>
                <a:pPr algn="ctr">
                  <a:defRPr/>
                </a:pPr>
                <a:r>
                  <a:rPr lang="en-US" cap="none" sz="175" b="1" i="0" u="none" baseline="0">
                    <a:solidFill>
                      <a:srgbClr val="000000"/>
                    </a:solidFill>
                  </a:rPr>
                  <a:t>korcsoportok</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1491799"/>
        <c:crosses val="autoZero"/>
        <c:auto val="1"/>
        <c:lblOffset val="100"/>
        <c:tickLblSkip val="2"/>
        <c:noMultiLvlLbl val="0"/>
      </c:catAx>
      <c:valAx>
        <c:axId val="11491799"/>
        <c:scaling>
          <c:orientation val="minMax"/>
        </c:scaling>
        <c:axPos val="b"/>
        <c:title>
          <c:tx>
            <c:rich>
              <a:bodyPr vert="horz" rot="0" anchor="ctr"/>
              <a:lstStyle/>
              <a:p>
                <a:pPr algn="ctr">
                  <a:defRPr/>
                </a:pPr>
                <a:r>
                  <a:rPr lang="en-US" cap="none" sz="175" b="1" i="0" u="none" baseline="0">
                    <a:solidFill>
                      <a:srgbClr val="000000"/>
                    </a:solidFill>
                  </a:rPr>
                  <a:t>1000 fő</a:t>
                </a:r>
              </a:p>
            </c:rich>
          </c:tx>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60929190"/>
        <c:crossesAt val="1"/>
        <c:crossBetween val="between"/>
        <c:dispUnits/>
      </c:valAx>
      <c:spPr>
        <a:no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16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'key (answers)'!#REF!</c:f>
              <c:strCache>
                <c:ptCount val="1"/>
                <c:pt idx="0">
                  <c:v>1</c:v>
                </c:pt>
              </c:strCache>
            </c:strRef>
          </c:cat>
          <c:val>
            <c:numRef>
              <c:f>'key (answers)'!#REF!</c:f>
              <c:numCache>
                <c:ptCount val="1"/>
                <c:pt idx="0">
                  <c:v>1</c:v>
                </c:pt>
              </c:numCache>
            </c:numRef>
          </c:val>
        </c:ser>
        <c:ser>
          <c:idx val="1"/>
          <c:order val="1"/>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'key (answers)'!#REF!</c:f>
              <c:strCache>
                <c:ptCount val="1"/>
                <c:pt idx="0">
                  <c:v>1</c:v>
                </c:pt>
              </c:strCache>
            </c:strRef>
          </c:cat>
          <c:val>
            <c:numRef>
              <c:f>'key (answers)'!#REF!</c:f>
              <c:numCache>
                <c:ptCount val="1"/>
                <c:pt idx="0">
                  <c:v>1</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'key (answers)'!#REF!</c:f>
              <c:strCache>
                <c:ptCount val="1"/>
                <c:pt idx="0">
                  <c:v>1</c:v>
                </c:pt>
              </c:strCache>
            </c:strRef>
          </c:cat>
          <c:val>
            <c:numRef>
              <c:f>'key (answers)'!#REF!</c:f>
              <c:numCache>
                <c:ptCount val="1"/>
                <c:pt idx="0">
                  <c:v>1</c:v>
                </c:pt>
              </c:numCache>
            </c:numRef>
          </c:val>
        </c:ser>
        <c:ser>
          <c:idx val="3"/>
          <c:order val="3"/>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'key (answers)'!#REF!</c:f>
              <c:strCache>
                <c:ptCount val="1"/>
                <c:pt idx="0">
                  <c:v>1</c:v>
                </c:pt>
              </c:strCache>
            </c:strRef>
          </c:cat>
          <c:val>
            <c:numRef>
              <c:f>'key (answers)'!#REF!</c:f>
              <c:numCache>
                <c:ptCount val="1"/>
                <c:pt idx="0">
                  <c:v>1</c:v>
                </c:pt>
              </c:numCache>
            </c:numRef>
          </c:val>
        </c:ser>
        <c:overlap val="100"/>
        <c:gapWidth val="20"/>
        <c:axId val="36317328"/>
        <c:axId val="58420497"/>
      </c:barChart>
      <c:catAx>
        <c:axId val="36317328"/>
        <c:scaling>
          <c:orientation val="minMax"/>
        </c:scaling>
        <c:axPos val="l"/>
        <c:title>
          <c:tx>
            <c:rich>
              <a:bodyPr vert="horz" rot="-5400000" anchor="ctr"/>
              <a:lstStyle/>
              <a:p>
                <a:pPr algn="ctr">
                  <a:defRPr/>
                </a:pPr>
                <a:r>
                  <a:rPr lang="en-US" cap="none" sz="175" b="1" i="0" u="none" baseline="0">
                    <a:solidFill>
                      <a:srgbClr val="000000"/>
                    </a:solidFill>
                  </a:rPr>
                  <a:t>korcsoportok</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8420497"/>
        <c:crosses val="autoZero"/>
        <c:auto val="1"/>
        <c:lblOffset val="100"/>
        <c:tickLblSkip val="1"/>
        <c:noMultiLvlLbl val="0"/>
      </c:catAx>
      <c:valAx>
        <c:axId val="58420497"/>
        <c:scaling>
          <c:orientation val="minMax"/>
          <c:min val="-250"/>
        </c:scaling>
        <c:axPos val="b"/>
        <c:title>
          <c:tx>
            <c:rich>
              <a:bodyPr vert="horz" rot="0" anchor="ctr"/>
              <a:lstStyle/>
              <a:p>
                <a:pPr algn="ctr">
                  <a:defRPr/>
                </a:pPr>
                <a:r>
                  <a:rPr lang="en-US" cap="none" sz="175" b="1" i="0" u="none" baseline="0">
                    <a:solidFill>
                      <a:srgbClr val="000000"/>
                    </a:solidFill>
                  </a:rPr>
                  <a:t>ezer fő</a:t>
                </a:r>
              </a:p>
            </c:rich>
          </c:tx>
          <c:layout/>
          <c:overlay val="0"/>
          <c:spPr>
            <a:noFill/>
            <a:ln>
              <a:noFill/>
            </a:ln>
          </c:spPr>
        </c:title>
        <c:delete val="0"/>
        <c:numFmt formatCode="0;0" sourceLinked="0"/>
        <c:majorTickMark val="out"/>
        <c:minorTickMark val="none"/>
        <c:tickLblPos val="nextTo"/>
        <c:spPr>
          <a:ln w="3175">
            <a:solidFill>
              <a:srgbClr val="000000"/>
            </a:solidFill>
          </a:ln>
        </c:spPr>
        <c:crossAx val="36317328"/>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userShapes r:id="rId1"/>
  <c:date1904 val="1"/>
</chartSpace>
</file>

<file path=xl/drawings/_rels/drawing2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0.49175</cdr:x>
      <cdr:y>0.44225</cdr:y>
    </cdr:from>
    <cdr:to>
      <cdr:x>0.49575</cdr:x>
      <cdr:y>0.476</cdr:y>
    </cdr:to>
    <cdr:sp>
      <cdr:nvSpPr>
        <cdr:cNvPr id="1" name="Text Box 1"/>
        <cdr:cNvSpPr txBox="1">
          <a:spLocks noChangeArrowheads="1"/>
        </cdr:cNvSpPr>
      </cdr:nvSpPr>
      <cdr:spPr>
        <a:xfrm>
          <a:off x="5076825" y="0"/>
          <a:ext cx="38100" cy="0"/>
        </a:xfrm>
        <a:prstGeom prst="rect">
          <a:avLst/>
        </a:prstGeom>
        <a:noFill/>
        <a:ln w="1" cmpd="sng">
          <a:noFill/>
        </a:ln>
      </cdr:spPr>
      <cdr:txBody>
        <a:bodyPr vertOverflow="clip" wrap="square" lIns="18288" tIns="18288" rIns="18288" bIns="18288" anchor="ctr"/>
        <a:p>
          <a:pPr algn="ctr">
            <a:defRPr/>
          </a:pPr>
          <a:r>
            <a:rPr lang="en-US" cap="none" sz="175" b="0" i="0" u="none" baseline="0">
              <a:solidFill>
                <a:srgbClr val="000000"/>
              </a:solidFill>
            </a:rPr>
            <a:t>Luxemburg</a:t>
          </a:r>
        </a:p>
      </cdr:txBody>
    </cdr:sp>
  </cdr:relSizeAnchor>
  <cdr:relSizeAnchor xmlns:cdr="http://schemas.openxmlformats.org/drawingml/2006/chartDrawing">
    <cdr:from>
      <cdr:x>0.49075</cdr:x>
      <cdr:y>0.42625</cdr:y>
    </cdr:from>
    <cdr:to>
      <cdr:x>0.4955</cdr:x>
      <cdr:y>0.455</cdr:y>
    </cdr:to>
    <cdr:sp>
      <cdr:nvSpPr>
        <cdr:cNvPr id="2" name="Text Box 2"/>
        <cdr:cNvSpPr txBox="1">
          <a:spLocks noChangeArrowheads="1"/>
        </cdr:cNvSpPr>
      </cdr:nvSpPr>
      <cdr:spPr>
        <a:xfrm>
          <a:off x="5067300" y="0"/>
          <a:ext cx="47625" cy="0"/>
        </a:xfrm>
        <a:prstGeom prst="rect">
          <a:avLst/>
        </a:prstGeom>
        <a:noFill/>
        <a:ln w="1" cmpd="sng">
          <a:noFill/>
        </a:ln>
      </cdr:spPr>
      <cdr:txBody>
        <a:bodyPr vertOverflow="clip" wrap="square" lIns="18288" tIns="18288" rIns="18288" bIns="18288" anchor="ctr"/>
        <a:p>
          <a:pPr algn="ctr">
            <a:defRPr/>
          </a:pPr>
          <a:r>
            <a:rPr lang="en-US" cap="none" sz="175" b="0" i="0" u="none" baseline="0">
              <a:solidFill>
                <a:srgbClr val="000000"/>
              </a:solidFill>
            </a:rPr>
            <a:t>Belgium</a:t>
          </a:r>
        </a:p>
      </cdr:txBody>
    </cdr:sp>
  </cdr:relSizeAnchor>
  <cdr:relSizeAnchor xmlns:cdr="http://schemas.openxmlformats.org/drawingml/2006/chartDrawing">
    <cdr:from>
      <cdr:x>0.49075</cdr:x>
      <cdr:y>0.38875</cdr:y>
    </cdr:from>
    <cdr:to>
      <cdr:x>0.49575</cdr:x>
      <cdr:y>0.4365</cdr:y>
    </cdr:to>
    <cdr:sp>
      <cdr:nvSpPr>
        <cdr:cNvPr id="3" name="Text Box 3"/>
        <cdr:cNvSpPr txBox="1">
          <a:spLocks noChangeArrowheads="1"/>
        </cdr:cNvSpPr>
      </cdr:nvSpPr>
      <cdr:spPr>
        <a:xfrm>
          <a:off x="5067300" y="0"/>
          <a:ext cx="47625" cy="0"/>
        </a:xfrm>
        <a:prstGeom prst="rect">
          <a:avLst/>
        </a:prstGeom>
        <a:noFill/>
        <a:ln w="1" cmpd="sng">
          <a:noFill/>
        </a:ln>
      </cdr:spPr>
      <cdr:txBody>
        <a:bodyPr vertOverflow="clip" wrap="square" lIns="18288" tIns="18288" rIns="18288" bIns="18288" anchor="ctr"/>
        <a:p>
          <a:pPr algn="ctr">
            <a:defRPr/>
          </a:pPr>
          <a:r>
            <a:rPr lang="en-US" cap="none" sz="175" b="0" i="0" u="none" baseline="0">
              <a:solidFill>
                <a:srgbClr val="000000"/>
              </a:solidFill>
            </a:rPr>
            <a:t>Hollandia</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0.04175</cdr:x>
      <cdr:y>0.51075</cdr:y>
    </cdr:from>
    <cdr:to>
      <cdr:x>0.1565</cdr:x>
      <cdr:y>0.53375</cdr:y>
    </cdr:to>
    <cdr:sp>
      <cdr:nvSpPr>
        <cdr:cNvPr id="1" name="Text Box 1"/>
        <cdr:cNvSpPr txBox="1">
          <a:spLocks noChangeArrowheads="1"/>
        </cdr:cNvSpPr>
      </cdr:nvSpPr>
      <cdr:spPr>
        <a:xfrm>
          <a:off x="247650" y="0"/>
          <a:ext cx="6858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 5 millió fő</a:t>
          </a:r>
        </a:p>
      </cdr:txBody>
    </cdr:sp>
  </cdr:relSizeAnchor>
  <cdr:relSizeAnchor xmlns:cdr="http://schemas.openxmlformats.org/drawingml/2006/chartDrawing">
    <cdr:from>
      <cdr:x>0.64475</cdr:x>
      <cdr:y>0.49075</cdr:y>
    </cdr:from>
    <cdr:to>
      <cdr:x>0.72575</cdr:x>
      <cdr:y>0.49875</cdr:y>
    </cdr:to>
    <cdr:sp>
      <cdr:nvSpPr>
        <cdr:cNvPr id="2" name="Text Box 2"/>
        <cdr:cNvSpPr txBox="1">
          <a:spLocks noChangeArrowheads="1"/>
        </cdr:cNvSpPr>
      </cdr:nvSpPr>
      <cdr:spPr>
        <a:xfrm>
          <a:off x="3857625" y="0"/>
          <a:ext cx="4857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PL</a:t>
          </a:r>
        </a:p>
      </cdr:txBody>
    </cdr:sp>
  </cdr:relSizeAnchor>
  <cdr:relSizeAnchor xmlns:cdr="http://schemas.openxmlformats.org/drawingml/2006/chartDrawing">
    <cdr:from>
      <cdr:x>0.26475</cdr:x>
      <cdr:y>0.50075</cdr:y>
    </cdr:from>
    <cdr:to>
      <cdr:x>0.3625</cdr:x>
      <cdr:y>0.50675</cdr:y>
    </cdr:to>
    <cdr:sp>
      <cdr:nvSpPr>
        <cdr:cNvPr id="3" name="Text Box 3"/>
        <cdr:cNvSpPr txBox="1">
          <a:spLocks noChangeArrowheads="1"/>
        </cdr:cNvSpPr>
      </cdr:nvSpPr>
      <cdr:spPr>
        <a:xfrm>
          <a:off x="1581150" y="0"/>
          <a:ext cx="5810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RO</a:t>
          </a:r>
        </a:p>
      </cdr:txBody>
    </cdr:sp>
  </cdr:relSizeAnchor>
  <cdr:relSizeAnchor xmlns:cdr="http://schemas.openxmlformats.org/drawingml/2006/chartDrawing">
    <cdr:from>
      <cdr:x>0.054</cdr:x>
      <cdr:y>0.49875</cdr:y>
    </cdr:from>
    <cdr:to>
      <cdr:x>0.2175</cdr:x>
      <cdr:y>0.50925</cdr:y>
    </cdr:to>
    <cdr:sp>
      <cdr:nvSpPr>
        <cdr:cNvPr id="4" name="Text Box 4"/>
        <cdr:cNvSpPr txBox="1">
          <a:spLocks noChangeArrowheads="1"/>
        </cdr:cNvSpPr>
      </cdr:nvSpPr>
      <cdr:spPr>
        <a:xfrm>
          <a:off x="314325" y="0"/>
          <a:ext cx="9810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jelmagyarázat:</a:t>
          </a:r>
        </a:p>
      </cdr:txBody>
    </cdr:sp>
  </cdr:relSizeAnchor>
  <cdr:relSizeAnchor xmlns:cdr="http://schemas.openxmlformats.org/drawingml/2006/chartDrawing">
    <cdr:from>
      <cdr:x>0.27775</cdr:x>
      <cdr:y>0.48175</cdr:y>
    </cdr:from>
    <cdr:to>
      <cdr:x>0.32675</cdr:x>
      <cdr:y>0.49075</cdr:y>
    </cdr:to>
    <cdr:sp>
      <cdr:nvSpPr>
        <cdr:cNvPr id="5" name="Text Box 5"/>
        <cdr:cNvSpPr txBox="1">
          <a:spLocks noChangeArrowheads="1"/>
        </cdr:cNvSpPr>
      </cdr:nvSpPr>
      <cdr:spPr>
        <a:xfrm>
          <a:off x="1657350" y="0"/>
          <a:ext cx="2952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HU</a:t>
          </a:r>
        </a:p>
      </cdr:txBody>
    </cdr:sp>
  </cdr:relSizeAnchor>
  <cdr:relSizeAnchor xmlns:cdr="http://schemas.openxmlformats.org/drawingml/2006/chartDrawing">
    <cdr:from>
      <cdr:x>0.72575</cdr:x>
      <cdr:y>0.5005</cdr:y>
    </cdr:from>
    <cdr:to>
      <cdr:x>0.84225</cdr:x>
      <cdr:y>0.51625</cdr:y>
    </cdr:to>
    <cdr:sp>
      <cdr:nvSpPr>
        <cdr:cNvPr id="6" name="Text Box 6"/>
        <cdr:cNvSpPr txBox="1">
          <a:spLocks noChangeArrowheads="1"/>
        </cdr:cNvSpPr>
      </cdr:nvSpPr>
      <cdr:spPr>
        <a:xfrm>
          <a:off x="4343400" y="0"/>
          <a:ext cx="6953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BU</a:t>
          </a:r>
        </a:p>
      </cdr:txBody>
    </cdr:sp>
  </cdr:relSizeAnchor>
  <cdr:relSizeAnchor xmlns:cdr="http://schemas.openxmlformats.org/drawingml/2006/chartDrawing">
    <cdr:from>
      <cdr:x>0.3465</cdr:x>
      <cdr:y>0.4775</cdr:y>
    </cdr:from>
    <cdr:to>
      <cdr:x>0.42075</cdr:x>
      <cdr:y>0.487</cdr:y>
    </cdr:to>
    <cdr:sp>
      <cdr:nvSpPr>
        <cdr:cNvPr id="7" name="Text Box 7"/>
        <cdr:cNvSpPr txBox="1">
          <a:spLocks noChangeArrowheads="1"/>
        </cdr:cNvSpPr>
      </cdr:nvSpPr>
      <cdr:spPr>
        <a:xfrm>
          <a:off x="2066925" y="0"/>
          <a:ext cx="4476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CZ</a:t>
          </a:r>
        </a:p>
      </cdr:txBody>
    </cdr:sp>
  </cdr:relSizeAnchor>
  <cdr:relSizeAnchor xmlns:cdr="http://schemas.openxmlformats.org/drawingml/2006/chartDrawing">
    <cdr:from>
      <cdr:x>0.19875</cdr:x>
      <cdr:y>0.46225</cdr:y>
    </cdr:from>
    <cdr:to>
      <cdr:x>0.293</cdr:x>
      <cdr:y>0.4745</cdr:y>
    </cdr:to>
    <cdr:sp>
      <cdr:nvSpPr>
        <cdr:cNvPr id="8" name="Text Box 8"/>
        <cdr:cNvSpPr txBox="1">
          <a:spLocks noChangeArrowheads="1"/>
        </cdr:cNvSpPr>
      </cdr:nvSpPr>
      <cdr:spPr>
        <a:xfrm>
          <a:off x="1190625" y="0"/>
          <a:ext cx="5619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CY</a:t>
          </a:r>
        </a:p>
      </cdr:txBody>
    </cdr:sp>
  </cdr:relSizeAnchor>
  <cdr:relSizeAnchor xmlns:cdr="http://schemas.openxmlformats.org/drawingml/2006/chartDrawing">
    <cdr:from>
      <cdr:x>0.2815</cdr:x>
      <cdr:y>0.47125</cdr:y>
    </cdr:from>
    <cdr:to>
      <cdr:x>0.3635</cdr:x>
      <cdr:y>0.47875</cdr:y>
    </cdr:to>
    <cdr:sp>
      <cdr:nvSpPr>
        <cdr:cNvPr id="9" name="Text Box 9"/>
        <cdr:cNvSpPr txBox="1">
          <a:spLocks noChangeArrowheads="1"/>
        </cdr:cNvSpPr>
      </cdr:nvSpPr>
      <cdr:spPr>
        <a:xfrm>
          <a:off x="1685925" y="0"/>
          <a:ext cx="4953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SL</a:t>
          </a:r>
        </a:p>
      </cdr:txBody>
    </cdr:sp>
  </cdr:relSizeAnchor>
  <cdr:relSizeAnchor xmlns:cdr="http://schemas.openxmlformats.org/drawingml/2006/chartDrawing">
    <cdr:from>
      <cdr:x>0.2815</cdr:x>
      <cdr:y>0.47875</cdr:y>
    </cdr:from>
    <cdr:to>
      <cdr:x>0.355</cdr:x>
      <cdr:y>0.483</cdr:y>
    </cdr:to>
    <cdr:sp>
      <cdr:nvSpPr>
        <cdr:cNvPr id="10" name="Text Box 10"/>
        <cdr:cNvSpPr txBox="1">
          <a:spLocks noChangeArrowheads="1"/>
        </cdr:cNvSpPr>
      </cdr:nvSpPr>
      <cdr:spPr>
        <a:xfrm>
          <a:off x="1685925" y="0"/>
          <a:ext cx="43815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MT</a:t>
          </a:r>
        </a:p>
      </cdr:txBody>
    </cdr:sp>
  </cdr:relSizeAnchor>
  <cdr:relSizeAnchor xmlns:cdr="http://schemas.openxmlformats.org/drawingml/2006/chartDrawing">
    <cdr:from>
      <cdr:x>0.531</cdr:x>
      <cdr:y>0.48825</cdr:y>
    </cdr:from>
    <cdr:to>
      <cdr:x>0.593</cdr:x>
      <cdr:y>0.4945</cdr:y>
    </cdr:to>
    <cdr:sp>
      <cdr:nvSpPr>
        <cdr:cNvPr id="11" name="Text Box 11"/>
        <cdr:cNvSpPr txBox="1">
          <a:spLocks noChangeArrowheads="1"/>
        </cdr:cNvSpPr>
      </cdr:nvSpPr>
      <cdr:spPr>
        <a:xfrm>
          <a:off x="3171825" y="0"/>
          <a:ext cx="3714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EE</a:t>
          </a:r>
        </a:p>
      </cdr:txBody>
    </cdr:sp>
  </cdr:relSizeAnchor>
  <cdr:relSizeAnchor xmlns:cdr="http://schemas.openxmlformats.org/drawingml/2006/chartDrawing">
    <cdr:from>
      <cdr:x>0.531</cdr:x>
      <cdr:y>0.49775</cdr:y>
    </cdr:from>
    <cdr:to>
      <cdr:x>0.61375</cdr:x>
      <cdr:y>0.50675</cdr:y>
    </cdr:to>
    <cdr:sp>
      <cdr:nvSpPr>
        <cdr:cNvPr id="12" name="Text Box 12"/>
        <cdr:cNvSpPr txBox="1">
          <a:spLocks noChangeArrowheads="1"/>
        </cdr:cNvSpPr>
      </cdr:nvSpPr>
      <cdr:spPr>
        <a:xfrm>
          <a:off x="3171825" y="0"/>
          <a:ext cx="4953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LV</a:t>
          </a:r>
        </a:p>
      </cdr:txBody>
    </cdr:sp>
  </cdr:relSizeAnchor>
  <cdr:relSizeAnchor xmlns:cdr="http://schemas.openxmlformats.org/drawingml/2006/chartDrawing">
    <cdr:from>
      <cdr:x>0.60325</cdr:x>
      <cdr:y>0.49325</cdr:y>
    </cdr:from>
    <cdr:to>
      <cdr:x>0.688</cdr:x>
      <cdr:y>0.5015</cdr:y>
    </cdr:to>
    <cdr:sp>
      <cdr:nvSpPr>
        <cdr:cNvPr id="13" name="Text Box 13"/>
        <cdr:cNvSpPr txBox="1">
          <a:spLocks noChangeArrowheads="1"/>
        </cdr:cNvSpPr>
      </cdr:nvSpPr>
      <cdr:spPr>
        <a:xfrm>
          <a:off x="3609975" y="0"/>
          <a:ext cx="5048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LT</a:t>
          </a:r>
        </a:p>
      </cdr:txBody>
    </cdr:sp>
  </cdr:relSizeAnchor>
  <cdr:relSizeAnchor xmlns:cdr="http://schemas.openxmlformats.org/drawingml/2006/chartDrawing">
    <cdr:from>
      <cdr:x>0.7435</cdr:x>
      <cdr:y>0.487</cdr:y>
    </cdr:from>
    <cdr:to>
      <cdr:x>0.85275</cdr:x>
      <cdr:y>0.49875</cdr:y>
    </cdr:to>
    <cdr:sp>
      <cdr:nvSpPr>
        <cdr:cNvPr id="14" name="Text Box 14"/>
        <cdr:cNvSpPr txBox="1">
          <a:spLocks noChangeArrowheads="1"/>
        </cdr:cNvSpPr>
      </cdr:nvSpPr>
      <cdr:spPr>
        <a:xfrm>
          <a:off x="4448175" y="0"/>
          <a:ext cx="6572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SK</a:t>
          </a:r>
        </a:p>
      </cdr:txBody>
    </cdr:sp>
  </cdr:relSizeAnchor>
  <cdr:relSizeAnchor xmlns:cdr="http://schemas.openxmlformats.org/drawingml/2006/chartDrawing">
    <cdr:from>
      <cdr:x>0.1735</cdr:x>
      <cdr:y>0.51075</cdr:y>
    </cdr:from>
    <cdr:to>
      <cdr:x>0.31175</cdr:x>
      <cdr:y>0.51775</cdr:y>
    </cdr:to>
    <cdr:sp>
      <cdr:nvSpPr>
        <cdr:cNvPr id="15" name="Text Box 15"/>
        <cdr:cNvSpPr txBox="1">
          <a:spLocks noChangeArrowheads="1"/>
        </cdr:cNvSpPr>
      </cdr:nvSpPr>
      <cdr:spPr>
        <a:xfrm>
          <a:off x="1038225" y="0"/>
          <a:ext cx="8286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1 millió fő</a:t>
          </a:r>
        </a:p>
      </cdr:txBody>
    </cdr:sp>
  </cdr:relSizeAnchor>
  <cdr:relSizeAnchor xmlns:cdr="http://schemas.openxmlformats.org/drawingml/2006/chartDrawing">
    <cdr:from>
      <cdr:x>0.1235</cdr:x>
      <cdr:y>0.50925</cdr:y>
    </cdr:from>
    <cdr:to>
      <cdr:x>0.19875</cdr:x>
      <cdr:y>0.51075</cdr:y>
    </cdr:to>
    <cdr:sp>
      <cdr:nvSpPr>
        <cdr:cNvPr id="16" name="Line 16"/>
        <cdr:cNvSpPr>
          <a:spLocks/>
        </cdr:cNvSpPr>
      </cdr:nvSpPr>
      <cdr:spPr>
        <a:xfrm>
          <a:off x="733425" y="0"/>
          <a:ext cx="4476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CE"/>
              <a:ea typeface="Arial CE"/>
              <a:cs typeface="Arial CE"/>
            </a:rPr>
            <a:t/>
          </a:r>
        </a:p>
      </cdr:txBody>
    </cdr:sp>
  </cdr:relSizeAnchor>
  <cdr:relSizeAnchor xmlns:cdr="http://schemas.openxmlformats.org/drawingml/2006/chartDrawing">
    <cdr:from>
      <cdr:x>0.1235</cdr:x>
      <cdr:y>0.513</cdr:y>
    </cdr:from>
    <cdr:to>
      <cdr:x>0.19875</cdr:x>
      <cdr:y>0.514</cdr:y>
    </cdr:to>
    <cdr:sp>
      <cdr:nvSpPr>
        <cdr:cNvPr id="17" name="Line 17"/>
        <cdr:cNvSpPr>
          <a:spLocks/>
        </cdr:cNvSpPr>
      </cdr:nvSpPr>
      <cdr:spPr>
        <a:xfrm flipV="1">
          <a:off x="733425" y="0"/>
          <a:ext cx="4476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CE"/>
              <a:ea typeface="Arial CE"/>
              <a:cs typeface="Arial CE"/>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0.33925</cdr:x>
      <cdr:y>0.75325</cdr:y>
    </cdr:from>
    <cdr:to>
      <cdr:x>0.4215</cdr:x>
      <cdr:y>0.78125</cdr:y>
    </cdr:to>
    <cdr:sp>
      <cdr:nvSpPr>
        <cdr:cNvPr id="1" name="Text Box 1"/>
        <cdr:cNvSpPr txBox="1">
          <a:spLocks noChangeArrowheads="1"/>
        </cdr:cNvSpPr>
      </cdr:nvSpPr>
      <cdr:spPr>
        <a:xfrm>
          <a:off x="1933575" y="0"/>
          <a:ext cx="4667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10 000 fő</a:t>
          </a:r>
        </a:p>
      </cdr:txBody>
    </cdr:sp>
  </cdr:relSizeAnchor>
  <cdr:relSizeAnchor xmlns:cdr="http://schemas.openxmlformats.org/drawingml/2006/chartDrawing">
    <cdr:from>
      <cdr:x>0.633</cdr:x>
      <cdr:y>0.69725</cdr:y>
    </cdr:from>
    <cdr:to>
      <cdr:x>0.771</cdr:x>
      <cdr:y>0.73525</cdr:y>
    </cdr:to>
    <cdr:sp>
      <cdr:nvSpPr>
        <cdr:cNvPr id="2" name="Text Box 2"/>
        <cdr:cNvSpPr txBox="1">
          <a:spLocks noChangeArrowheads="1"/>
        </cdr:cNvSpPr>
      </cdr:nvSpPr>
      <cdr:spPr>
        <a:xfrm>
          <a:off x="3619500" y="0"/>
          <a:ext cx="7905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Szekszárd</a:t>
          </a:r>
        </a:p>
      </cdr:txBody>
    </cdr:sp>
  </cdr:relSizeAnchor>
  <cdr:relSizeAnchor xmlns:cdr="http://schemas.openxmlformats.org/drawingml/2006/chartDrawing">
    <cdr:from>
      <cdr:x>0.523</cdr:x>
      <cdr:y>0.5675</cdr:y>
    </cdr:from>
    <cdr:to>
      <cdr:x>0.69425</cdr:x>
      <cdr:y>0.58625</cdr:y>
    </cdr:to>
    <cdr:sp>
      <cdr:nvSpPr>
        <cdr:cNvPr id="3" name="Text Box 3"/>
        <cdr:cNvSpPr txBox="1">
          <a:spLocks noChangeArrowheads="1"/>
        </cdr:cNvSpPr>
      </cdr:nvSpPr>
      <cdr:spPr>
        <a:xfrm>
          <a:off x="2990850" y="0"/>
          <a:ext cx="9810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Budapest (0;0)</a:t>
          </a:r>
        </a:p>
      </cdr:txBody>
    </cdr:sp>
  </cdr:relSizeAnchor>
  <cdr:relSizeAnchor xmlns:cdr="http://schemas.openxmlformats.org/drawingml/2006/chartDrawing">
    <cdr:from>
      <cdr:x>0.324</cdr:x>
      <cdr:y>0.68975</cdr:y>
    </cdr:from>
    <cdr:to>
      <cdr:x>0.45975</cdr:x>
      <cdr:y>0.723</cdr:y>
    </cdr:to>
    <cdr:sp>
      <cdr:nvSpPr>
        <cdr:cNvPr id="4" name="Text Box 4"/>
        <cdr:cNvSpPr txBox="1">
          <a:spLocks noChangeArrowheads="1"/>
        </cdr:cNvSpPr>
      </cdr:nvSpPr>
      <cdr:spPr>
        <a:xfrm>
          <a:off x="1847850" y="0"/>
          <a:ext cx="78105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Dombóvár</a:t>
          </a:r>
        </a:p>
      </cdr:txBody>
    </cdr:sp>
  </cdr:relSizeAnchor>
  <cdr:relSizeAnchor xmlns:cdr="http://schemas.openxmlformats.org/drawingml/2006/chartDrawing">
    <cdr:from>
      <cdr:x>0.6935</cdr:x>
      <cdr:y>0.62</cdr:y>
    </cdr:from>
    <cdr:to>
      <cdr:x>0.78825</cdr:x>
      <cdr:y>0.648</cdr:y>
    </cdr:to>
    <cdr:sp>
      <cdr:nvSpPr>
        <cdr:cNvPr id="5" name="Text Box 5"/>
        <cdr:cNvSpPr txBox="1">
          <a:spLocks noChangeArrowheads="1"/>
        </cdr:cNvSpPr>
      </cdr:nvSpPr>
      <cdr:spPr>
        <a:xfrm>
          <a:off x="3962400" y="0"/>
          <a:ext cx="5429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Paks</a:t>
          </a:r>
        </a:p>
      </cdr:txBody>
    </cdr:sp>
  </cdr:relSizeAnchor>
  <cdr:relSizeAnchor xmlns:cdr="http://schemas.openxmlformats.org/drawingml/2006/chartDrawing">
    <cdr:from>
      <cdr:x>0.3085</cdr:x>
      <cdr:y>0.7405</cdr:y>
    </cdr:from>
    <cdr:to>
      <cdr:x>0.46075</cdr:x>
      <cdr:y>0.76075</cdr:y>
    </cdr:to>
    <cdr:sp>
      <cdr:nvSpPr>
        <cdr:cNvPr id="6" name="Text Box 6"/>
        <cdr:cNvSpPr txBox="1">
          <a:spLocks noChangeArrowheads="1"/>
        </cdr:cNvSpPr>
      </cdr:nvSpPr>
      <cdr:spPr>
        <a:xfrm>
          <a:off x="1762125" y="0"/>
          <a:ext cx="8763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jelmagyarázat:</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cdr:x>
      <cdr:y>0.44</cdr:y>
    </cdr:from>
    <cdr:to>
      <cdr:x>0.42</cdr:x>
      <cdr:y>0.4525</cdr:y>
    </cdr:to>
    <cdr:sp>
      <cdr:nvSpPr>
        <cdr:cNvPr id="1" name="Text Box 1"/>
        <cdr:cNvSpPr txBox="1">
          <a:spLocks noChangeArrowheads="1"/>
        </cdr:cNvSpPr>
      </cdr:nvSpPr>
      <cdr:spPr>
        <a:xfrm>
          <a:off x="4152900" y="0"/>
          <a:ext cx="28575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LU</a:t>
          </a:r>
        </a:p>
      </cdr:txBody>
    </cdr:sp>
  </cdr:relSizeAnchor>
  <cdr:relSizeAnchor xmlns:cdr="http://schemas.openxmlformats.org/drawingml/2006/chartDrawing">
    <cdr:from>
      <cdr:x>0.58375</cdr:x>
      <cdr:y>0.49075</cdr:y>
    </cdr:from>
    <cdr:to>
      <cdr:x>0.61375</cdr:x>
      <cdr:y>0.49725</cdr:y>
    </cdr:to>
    <cdr:sp>
      <cdr:nvSpPr>
        <cdr:cNvPr id="2" name="Text Box 2"/>
        <cdr:cNvSpPr txBox="1">
          <a:spLocks noChangeArrowheads="1"/>
        </cdr:cNvSpPr>
      </cdr:nvSpPr>
      <cdr:spPr>
        <a:xfrm>
          <a:off x="6162675" y="0"/>
          <a:ext cx="3143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PO</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0.4905</cdr:y>
    </cdr:from>
    <cdr:to>
      <cdr:x>0.325</cdr:x>
      <cdr:y>0.493</cdr:y>
    </cdr:to>
    <cdr:sp>
      <cdr:nvSpPr>
        <cdr:cNvPr id="1" name="Text Box 1"/>
        <cdr:cNvSpPr txBox="1">
          <a:spLocks noChangeArrowheads="1"/>
        </cdr:cNvSpPr>
      </cdr:nvSpPr>
      <cdr:spPr>
        <a:xfrm>
          <a:off x="2562225" y="0"/>
          <a:ext cx="47625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1991</a:t>
          </a:r>
        </a:p>
      </cdr:txBody>
    </cdr:sp>
  </cdr:relSizeAnchor>
  <cdr:relSizeAnchor xmlns:cdr="http://schemas.openxmlformats.org/drawingml/2006/chartDrawing">
    <cdr:from>
      <cdr:x>0.441</cdr:x>
      <cdr:y>0.4775</cdr:y>
    </cdr:from>
    <cdr:to>
      <cdr:x>0.493</cdr:x>
      <cdr:y>0.4795</cdr:y>
    </cdr:to>
    <cdr:sp>
      <cdr:nvSpPr>
        <cdr:cNvPr id="2" name="Text Box 2"/>
        <cdr:cNvSpPr txBox="1">
          <a:spLocks noChangeArrowheads="1"/>
        </cdr:cNvSpPr>
      </cdr:nvSpPr>
      <cdr:spPr>
        <a:xfrm>
          <a:off x="4133850" y="0"/>
          <a:ext cx="4857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1999</a:t>
          </a:r>
        </a:p>
      </cdr:txBody>
    </cdr:sp>
  </cdr:relSizeAnchor>
  <cdr:relSizeAnchor xmlns:cdr="http://schemas.openxmlformats.org/drawingml/2006/chartDrawing">
    <cdr:from>
      <cdr:x>0.41525</cdr:x>
      <cdr:y>0.47075</cdr:y>
    </cdr:from>
    <cdr:to>
      <cdr:x>0.467</cdr:x>
      <cdr:y>0.473</cdr:y>
    </cdr:to>
    <cdr:sp>
      <cdr:nvSpPr>
        <cdr:cNvPr id="3" name="Text Box 3"/>
        <cdr:cNvSpPr txBox="1">
          <a:spLocks noChangeArrowheads="1"/>
        </cdr:cNvSpPr>
      </cdr:nvSpPr>
      <cdr:spPr>
        <a:xfrm>
          <a:off x="3895725" y="0"/>
          <a:ext cx="4857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1991</a:t>
          </a:r>
        </a:p>
      </cdr:txBody>
    </cdr:sp>
  </cdr:relSizeAnchor>
  <cdr:relSizeAnchor xmlns:cdr="http://schemas.openxmlformats.org/drawingml/2006/chartDrawing">
    <cdr:from>
      <cdr:x>0.51975</cdr:x>
      <cdr:y>0.47075</cdr:y>
    </cdr:from>
    <cdr:to>
      <cdr:x>0.5725</cdr:x>
      <cdr:y>0.47325</cdr:y>
    </cdr:to>
    <cdr:sp>
      <cdr:nvSpPr>
        <cdr:cNvPr id="4" name="Text Box 4"/>
        <cdr:cNvSpPr txBox="1">
          <a:spLocks noChangeArrowheads="1"/>
        </cdr:cNvSpPr>
      </cdr:nvSpPr>
      <cdr:spPr>
        <a:xfrm>
          <a:off x="4867275" y="0"/>
          <a:ext cx="4953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1999</a:t>
          </a:r>
        </a:p>
      </cdr:txBody>
    </cdr:sp>
  </cdr:relSizeAnchor>
  <cdr:relSizeAnchor xmlns:cdr="http://schemas.openxmlformats.org/drawingml/2006/chartDrawing">
    <cdr:from>
      <cdr:x>0.54925</cdr:x>
      <cdr:y>0.50525</cdr:y>
    </cdr:from>
    <cdr:to>
      <cdr:x>0.769</cdr:x>
      <cdr:y>0.50775</cdr:y>
    </cdr:to>
    <cdr:sp>
      <cdr:nvSpPr>
        <cdr:cNvPr id="5" name="Text Box 5"/>
        <cdr:cNvSpPr txBox="1">
          <a:spLocks noChangeArrowheads="1"/>
        </cdr:cNvSpPr>
      </cdr:nvSpPr>
      <cdr:spPr>
        <a:xfrm>
          <a:off x="5153025" y="0"/>
          <a:ext cx="20574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 kereskedelmi egyenleg</a:t>
          </a:r>
        </a:p>
      </cdr:txBody>
    </cdr:sp>
  </cdr:relSizeAnchor>
  <cdr:relSizeAnchor xmlns:cdr="http://schemas.openxmlformats.org/drawingml/2006/chartDrawing">
    <cdr:from>
      <cdr:x>0.225</cdr:x>
      <cdr:y>0.45525</cdr:y>
    </cdr:from>
    <cdr:to>
      <cdr:x>0.441</cdr:x>
      <cdr:y>0.45825</cdr:y>
    </cdr:to>
    <cdr:sp>
      <cdr:nvSpPr>
        <cdr:cNvPr id="6" name="Text Box 6"/>
        <cdr:cNvSpPr txBox="1">
          <a:spLocks noChangeArrowheads="1"/>
        </cdr:cNvSpPr>
      </cdr:nvSpPr>
      <cdr:spPr>
        <a:xfrm>
          <a:off x="2105025" y="0"/>
          <a:ext cx="20288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 kereskedelmi egyenleg</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0.02925</cdr:x>
      <cdr:y>0.5105</cdr:y>
    </cdr:from>
    <cdr:to>
      <cdr:x>0.14325</cdr:x>
      <cdr:y>0.53375</cdr:y>
    </cdr:to>
    <cdr:sp>
      <cdr:nvSpPr>
        <cdr:cNvPr id="1" name="Text Box 1"/>
        <cdr:cNvSpPr txBox="1">
          <a:spLocks noChangeArrowheads="1"/>
        </cdr:cNvSpPr>
      </cdr:nvSpPr>
      <cdr:spPr>
        <a:xfrm>
          <a:off x="238125" y="0"/>
          <a:ext cx="9525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 5 millió fő</a:t>
          </a:r>
        </a:p>
      </cdr:txBody>
    </cdr:sp>
  </cdr:relSizeAnchor>
  <cdr:relSizeAnchor xmlns:cdr="http://schemas.openxmlformats.org/drawingml/2006/chartDrawing">
    <cdr:from>
      <cdr:x>0.6415</cdr:x>
      <cdr:y>0.49075</cdr:y>
    </cdr:from>
    <cdr:to>
      <cdr:x>0.72375</cdr:x>
      <cdr:y>0.49875</cdr:y>
    </cdr:to>
    <cdr:sp>
      <cdr:nvSpPr>
        <cdr:cNvPr id="2" name="Text Box 2"/>
        <cdr:cNvSpPr txBox="1">
          <a:spLocks noChangeArrowheads="1"/>
        </cdr:cNvSpPr>
      </cdr:nvSpPr>
      <cdr:spPr>
        <a:xfrm>
          <a:off x="5343525" y="0"/>
          <a:ext cx="6858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PL</a:t>
          </a:r>
        </a:p>
      </cdr:txBody>
    </cdr:sp>
  </cdr:relSizeAnchor>
  <cdr:relSizeAnchor xmlns:cdr="http://schemas.openxmlformats.org/drawingml/2006/chartDrawing">
    <cdr:from>
      <cdr:x>0.25425</cdr:x>
      <cdr:y>0.50075</cdr:y>
    </cdr:from>
    <cdr:to>
      <cdr:x>0.3535</cdr:x>
      <cdr:y>0.50675</cdr:y>
    </cdr:to>
    <cdr:sp>
      <cdr:nvSpPr>
        <cdr:cNvPr id="3" name="Text Box 3"/>
        <cdr:cNvSpPr txBox="1">
          <a:spLocks noChangeArrowheads="1"/>
        </cdr:cNvSpPr>
      </cdr:nvSpPr>
      <cdr:spPr>
        <a:xfrm>
          <a:off x="2114550" y="0"/>
          <a:ext cx="8286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RO</a:t>
          </a:r>
        </a:p>
      </cdr:txBody>
    </cdr:sp>
  </cdr:relSizeAnchor>
  <cdr:relSizeAnchor xmlns:cdr="http://schemas.openxmlformats.org/drawingml/2006/chartDrawing">
    <cdr:from>
      <cdr:x>0.039</cdr:x>
      <cdr:y>0.49875</cdr:y>
    </cdr:from>
    <cdr:to>
      <cdr:x>0.20625</cdr:x>
      <cdr:y>0.50925</cdr:y>
    </cdr:to>
    <cdr:sp>
      <cdr:nvSpPr>
        <cdr:cNvPr id="4" name="Text Box 4"/>
        <cdr:cNvSpPr txBox="1">
          <a:spLocks noChangeArrowheads="1"/>
        </cdr:cNvSpPr>
      </cdr:nvSpPr>
      <cdr:spPr>
        <a:xfrm>
          <a:off x="323850" y="0"/>
          <a:ext cx="14001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jelmagyarázat:</a:t>
          </a:r>
        </a:p>
      </cdr:txBody>
    </cdr:sp>
  </cdr:relSizeAnchor>
  <cdr:relSizeAnchor xmlns:cdr="http://schemas.openxmlformats.org/drawingml/2006/chartDrawing">
    <cdr:from>
      <cdr:x>0.2665</cdr:x>
      <cdr:y>0.48175</cdr:y>
    </cdr:from>
    <cdr:to>
      <cdr:x>0.31725</cdr:x>
      <cdr:y>0.49075</cdr:y>
    </cdr:to>
    <cdr:sp>
      <cdr:nvSpPr>
        <cdr:cNvPr id="5" name="Text Box 5"/>
        <cdr:cNvSpPr txBox="1">
          <a:spLocks noChangeArrowheads="1"/>
        </cdr:cNvSpPr>
      </cdr:nvSpPr>
      <cdr:spPr>
        <a:xfrm>
          <a:off x="2219325" y="0"/>
          <a:ext cx="4191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HU</a:t>
          </a:r>
        </a:p>
      </cdr:txBody>
    </cdr:sp>
  </cdr:relSizeAnchor>
  <cdr:relSizeAnchor xmlns:cdr="http://schemas.openxmlformats.org/drawingml/2006/chartDrawing">
    <cdr:from>
      <cdr:x>0.72275</cdr:x>
      <cdr:y>0.50075</cdr:y>
    </cdr:from>
    <cdr:to>
      <cdr:x>0.8425</cdr:x>
      <cdr:y>0.51625</cdr:y>
    </cdr:to>
    <cdr:sp>
      <cdr:nvSpPr>
        <cdr:cNvPr id="6" name="Text Box 6"/>
        <cdr:cNvSpPr txBox="1">
          <a:spLocks noChangeArrowheads="1"/>
        </cdr:cNvSpPr>
      </cdr:nvSpPr>
      <cdr:spPr>
        <a:xfrm>
          <a:off x="6029325" y="0"/>
          <a:ext cx="10001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BU</a:t>
          </a:r>
        </a:p>
      </cdr:txBody>
    </cdr:sp>
  </cdr:relSizeAnchor>
  <cdr:relSizeAnchor xmlns:cdr="http://schemas.openxmlformats.org/drawingml/2006/chartDrawing">
    <cdr:from>
      <cdr:x>0.33725</cdr:x>
      <cdr:y>0.4775</cdr:y>
    </cdr:from>
    <cdr:to>
      <cdr:x>0.413</cdr:x>
      <cdr:y>0.487</cdr:y>
    </cdr:to>
    <cdr:sp>
      <cdr:nvSpPr>
        <cdr:cNvPr id="7" name="Text Box 7"/>
        <cdr:cNvSpPr txBox="1">
          <a:spLocks noChangeArrowheads="1"/>
        </cdr:cNvSpPr>
      </cdr:nvSpPr>
      <cdr:spPr>
        <a:xfrm>
          <a:off x="2809875" y="0"/>
          <a:ext cx="62865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CZ</a:t>
          </a:r>
        </a:p>
      </cdr:txBody>
    </cdr:sp>
  </cdr:relSizeAnchor>
  <cdr:relSizeAnchor xmlns:cdr="http://schemas.openxmlformats.org/drawingml/2006/chartDrawing">
    <cdr:from>
      <cdr:x>0.18725</cdr:x>
      <cdr:y>0.46225</cdr:y>
    </cdr:from>
    <cdr:to>
      <cdr:x>0.28275</cdr:x>
      <cdr:y>0.4745</cdr:y>
    </cdr:to>
    <cdr:sp>
      <cdr:nvSpPr>
        <cdr:cNvPr id="8" name="Text Box 8"/>
        <cdr:cNvSpPr txBox="1">
          <a:spLocks noChangeArrowheads="1"/>
        </cdr:cNvSpPr>
      </cdr:nvSpPr>
      <cdr:spPr>
        <a:xfrm>
          <a:off x="1562100" y="0"/>
          <a:ext cx="8001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CY</a:t>
          </a:r>
        </a:p>
      </cdr:txBody>
    </cdr:sp>
  </cdr:relSizeAnchor>
  <cdr:relSizeAnchor xmlns:cdr="http://schemas.openxmlformats.org/drawingml/2006/chartDrawing">
    <cdr:from>
      <cdr:x>0.2705</cdr:x>
      <cdr:y>0.47125</cdr:y>
    </cdr:from>
    <cdr:to>
      <cdr:x>0.3545</cdr:x>
      <cdr:y>0.47875</cdr:y>
    </cdr:to>
    <cdr:sp>
      <cdr:nvSpPr>
        <cdr:cNvPr id="9" name="Text Box 9"/>
        <cdr:cNvSpPr txBox="1">
          <a:spLocks noChangeArrowheads="1"/>
        </cdr:cNvSpPr>
      </cdr:nvSpPr>
      <cdr:spPr>
        <a:xfrm>
          <a:off x="2247900" y="0"/>
          <a:ext cx="70485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SL</a:t>
          </a:r>
        </a:p>
      </cdr:txBody>
    </cdr:sp>
  </cdr:relSizeAnchor>
  <cdr:relSizeAnchor xmlns:cdr="http://schemas.openxmlformats.org/drawingml/2006/chartDrawing">
    <cdr:from>
      <cdr:x>0.2705</cdr:x>
      <cdr:y>0.47875</cdr:y>
    </cdr:from>
    <cdr:to>
      <cdr:x>0.346</cdr:x>
      <cdr:y>0.483</cdr:y>
    </cdr:to>
    <cdr:sp>
      <cdr:nvSpPr>
        <cdr:cNvPr id="10" name="Text Box 10"/>
        <cdr:cNvSpPr txBox="1">
          <a:spLocks noChangeArrowheads="1"/>
        </cdr:cNvSpPr>
      </cdr:nvSpPr>
      <cdr:spPr>
        <a:xfrm>
          <a:off x="2247900" y="0"/>
          <a:ext cx="62865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MT</a:t>
          </a:r>
        </a:p>
      </cdr:txBody>
    </cdr:sp>
  </cdr:relSizeAnchor>
  <cdr:relSizeAnchor xmlns:cdr="http://schemas.openxmlformats.org/drawingml/2006/chartDrawing">
    <cdr:from>
      <cdr:x>0.52475</cdr:x>
      <cdr:y>0.48825</cdr:y>
    </cdr:from>
    <cdr:to>
      <cdr:x>0.589</cdr:x>
      <cdr:y>0.4945</cdr:y>
    </cdr:to>
    <cdr:sp>
      <cdr:nvSpPr>
        <cdr:cNvPr id="11" name="Text Box 11"/>
        <cdr:cNvSpPr txBox="1">
          <a:spLocks noChangeArrowheads="1"/>
        </cdr:cNvSpPr>
      </cdr:nvSpPr>
      <cdr:spPr>
        <a:xfrm>
          <a:off x="4371975" y="0"/>
          <a:ext cx="5334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EE</a:t>
          </a:r>
        </a:p>
      </cdr:txBody>
    </cdr:sp>
  </cdr:relSizeAnchor>
  <cdr:relSizeAnchor xmlns:cdr="http://schemas.openxmlformats.org/drawingml/2006/chartDrawing">
    <cdr:from>
      <cdr:x>0.52475</cdr:x>
      <cdr:y>0.49775</cdr:y>
    </cdr:from>
    <cdr:to>
      <cdr:x>0.61</cdr:x>
      <cdr:y>0.5065</cdr:y>
    </cdr:to>
    <cdr:sp>
      <cdr:nvSpPr>
        <cdr:cNvPr id="12" name="Text Box 12"/>
        <cdr:cNvSpPr txBox="1">
          <a:spLocks noChangeArrowheads="1"/>
        </cdr:cNvSpPr>
      </cdr:nvSpPr>
      <cdr:spPr>
        <a:xfrm>
          <a:off x="4371975" y="0"/>
          <a:ext cx="7143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LV</a:t>
          </a:r>
        </a:p>
      </cdr:txBody>
    </cdr:sp>
  </cdr:relSizeAnchor>
  <cdr:relSizeAnchor xmlns:cdr="http://schemas.openxmlformats.org/drawingml/2006/chartDrawing">
    <cdr:from>
      <cdr:x>0.5995</cdr:x>
      <cdr:y>0.49325</cdr:y>
    </cdr:from>
    <cdr:to>
      <cdr:x>0.6855</cdr:x>
      <cdr:y>0.5015</cdr:y>
    </cdr:to>
    <cdr:sp>
      <cdr:nvSpPr>
        <cdr:cNvPr id="13" name="Text Box 13"/>
        <cdr:cNvSpPr txBox="1">
          <a:spLocks noChangeArrowheads="1"/>
        </cdr:cNvSpPr>
      </cdr:nvSpPr>
      <cdr:spPr>
        <a:xfrm>
          <a:off x="5000625" y="0"/>
          <a:ext cx="7143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LT</a:t>
          </a:r>
        </a:p>
      </cdr:txBody>
    </cdr:sp>
  </cdr:relSizeAnchor>
  <cdr:relSizeAnchor xmlns:cdr="http://schemas.openxmlformats.org/drawingml/2006/chartDrawing">
    <cdr:from>
      <cdr:x>0.742</cdr:x>
      <cdr:y>0.487</cdr:y>
    </cdr:from>
    <cdr:to>
      <cdr:x>0.853</cdr:x>
      <cdr:y>0.49875</cdr:y>
    </cdr:to>
    <cdr:sp>
      <cdr:nvSpPr>
        <cdr:cNvPr id="14" name="Text Box 14"/>
        <cdr:cNvSpPr txBox="1">
          <a:spLocks noChangeArrowheads="1"/>
        </cdr:cNvSpPr>
      </cdr:nvSpPr>
      <cdr:spPr>
        <a:xfrm>
          <a:off x="6181725" y="0"/>
          <a:ext cx="9239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SK</a:t>
          </a:r>
        </a:p>
      </cdr:txBody>
    </cdr:sp>
  </cdr:relSizeAnchor>
  <cdr:relSizeAnchor xmlns:cdr="http://schemas.openxmlformats.org/drawingml/2006/chartDrawing">
    <cdr:from>
      <cdr:x>0.1605</cdr:x>
      <cdr:y>0.5105</cdr:y>
    </cdr:from>
    <cdr:to>
      <cdr:x>0.302</cdr:x>
      <cdr:y>0.51775</cdr:y>
    </cdr:to>
    <cdr:sp>
      <cdr:nvSpPr>
        <cdr:cNvPr id="15" name="Text Box 15"/>
        <cdr:cNvSpPr txBox="1">
          <a:spLocks noChangeArrowheads="1"/>
        </cdr:cNvSpPr>
      </cdr:nvSpPr>
      <cdr:spPr>
        <a:xfrm>
          <a:off x="1333500" y="0"/>
          <a:ext cx="11811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1 millió fő</a:t>
          </a:r>
        </a:p>
      </cdr:txBody>
    </cdr:sp>
  </cdr:relSizeAnchor>
  <cdr:relSizeAnchor xmlns:cdr="http://schemas.openxmlformats.org/drawingml/2006/chartDrawing">
    <cdr:from>
      <cdr:x>0.11075</cdr:x>
      <cdr:y>0.50925</cdr:y>
    </cdr:from>
    <cdr:to>
      <cdr:x>0.18725</cdr:x>
      <cdr:y>0.51075</cdr:y>
    </cdr:to>
    <cdr:sp>
      <cdr:nvSpPr>
        <cdr:cNvPr id="16" name="Line 16"/>
        <cdr:cNvSpPr>
          <a:spLocks/>
        </cdr:cNvSpPr>
      </cdr:nvSpPr>
      <cdr:spPr>
        <a:xfrm>
          <a:off x="923925" y="0"/>
          <a:ext cx="6381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CE"/>
              <a:ea typeface="Arial CE"/>
              <a:cs typeface="Arial CE"/>
            </a:rPr>
            <a:t/>
          </a:r>
        </a:p>
      </cdr:txBody>
    </cdr:sp>
  </cdr:relSizeAnchor>
  <cdr:relSizeAnchor xmlns:cdr="http://schemas.openxmlformats.org/drawingml/2006/chartDrawing">
    <cdr:from>
      <cdr:x>0.11075</cdr:x>
      <cdr:y>0.513</cdr:y>
    </cdr:from>
    <cdr:to>
      <cdr:x>0.18725</cdr:x>
      <cdr:y>0.514</cdr:y>
    </cdr:to>
    <cdr:sp>
      <cdr:nvSpPr>
        <cdr:cNvPr id="17" name="Line 17"/>
        <cdr:cNvSpPr>
          <a:spLocks/>
        </cdr:cNvSpPr>
      </cdr:nvSpPr>
      <cdr:spPr>
        <a:xfrm flipV="1">
          <a:off x="923925" y="0"/>
          <a:ext cx="6381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CE"/>
              <a:ea typeface="Arial CE"/>
              <a:cs typeface="Arial CE"/>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0.06975</cdr:x>
      <cdr:y>0.7305</cdr:y>
    </cdr:from>
    <cdr:to>
      <cdr:x>0.1585</cdr:x>
      <cdr:y>0.752</cdr:y>
    </cdr:to>
    <cdr:sp>
      <cdr:nvSpPr>
        <cdr:cNvPr id="1" name="Text Box 1"/>
        <cdr:cNvSpPr txBox="1">
          <a:spLocks noChangeArrowheads="1"/>
        </cdr:cNvSpPr>
      </cdr:nvSpPr>
      <cdr:spPr>
        <a:xfrm>
          <a:off x="552450" y="0"/>
          <a:ext cx="7143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10 000 fő</a:t>
          </a:r>
        </a:p>
      </cdr:txBody>
    </cdr:sp>
  </cdr:relSizeAnchor>
  <cdr:relSizeAnchor xmlns:cdr="http://schemas.openxmlformats.org/drawingml/2006/chartDrawing">
    <cdr:from>
      <cdr:x>0.22125</cdr:x>
      <cdr:y>0.684</cdr:y>
    </cdr:from>
    <cdr:to>
      <cdr:x>0.32425</cdr:x>
      <cdr:y>0.714</cdr:y>
    </cdr:to>
    <cdr:sp>
      <cdr:nvSpPr>
        <cdr:cNvPr id="2" name="Text Box 2"/>
        <cdr:cNvSpPr txBox="1">
          <a:spLocks noChangeArrowheads="1"/>
        </cdr:cNvSpPr>
      </cdr:nvSpPr>
      <cdr:spPr>
        <a:xfrm>
          <a:off x="1771650" y="0"/>
          <a:ext cx="8286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Szekszárd</a:t>
          </a:r>
        </a:p>
      </cdr:txBody>
    </cdr:sp>
  </cdr:relSizeAnchor>
  <cdr:relSizeAnchor xmlns:cdr="http://schemas.openxmlformats.org/drawingml/2006/chartDrawing">
    <cdr:from>
      <cdr:x>0.1785</cdr:x>
      <cdr:y>0.56025</cdr:y>
    </cdr:from>
    <cdr:to>
      <cdr:x>0.3615</cdr:x>
      <cdr:y>0.575</cdr:y>
    </cdr:to>
    <cdr:sp>
      <cdr:nvSpPr>
        <cdr:cNvPr id="3" name="Text Box 3"/>
        <cdr:cNvSpPr txBox="1">
          <a:spLocks noChangeArrowheads="1"/>
        </cdr:cNvSpPr>
      </cdr:nvSpPr>
      <cdr:spPr>
        <a:xfrm>
          <a:off x="1428750" y="0"/>
          <a:ext cx="14763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Budapest (0;0)</a:t>
          </a:r>
        </a:p>
      </cdr:txBody>
    </cdr:sp>
  </cdr:relSizeAnchor>
  <cdr:relSizeAnchor xmlns:cdr="http://schemas.openxmlformats.org/drawingml/2006/chartDrawing">
    <cdr:from>
      <cdr:x>0.0545</cdr:x>
      <cdr:y>0.67375</cdr:y>
    </cdr:from>
    <cdr:to>
      <cdr:x>0.1595</cdr:x>
      <cdr:y>0.69975</cdr:y>
    </cdr:to>
    <cdr:sp>
      <cdr:nvSpPr>
        <cdr:cNvPr id="4" name="Text Box 4"/>
        <cdr:cNvSpPr txBox="1">
          <a:spLocks noChangeArrowheads="1"/>
        </cdr:cNvSpPr>
      </cdr:nvSpPr>
      <cdr:spPr>
        <a:xfrm>
          <a:off x="438150" y="0"/>
          <a:ext cx="8477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Dombóvár</a:t>
          </a:r>
        </a:p>
      </cdr:txBody>
    </cdr:sp>
  </cdr:relSizeAnchor>
  <cdr:relSizeAnchor xmlns:cdr="http://schemas.openxmlformats.org/drawingml/2006/chartDrawing">
    <cdr:from>
      <cdr:x>0.272</cdr:x>
      <cdr:y>0.61525</cdr:y>
    </cdr:from>
    <cdr:to>
      <cdr:x>0.3185</cdr:x>
      <cdr:y>0.6405</cdr:y>
    </cdr:to>
    <cdr:sp>
      <cdr:nvSpPr>
        <cdr:cNvPr id="5" name="Text Box 5"/>
        <cdr:cNvSpPr txBox="1">
          <a:spLocks noChangeArrowheads="1"/>
        </cdr:cNvSpPr>
      </cdr:nvSpPr>
      <cdr:spPr>
        <a:xfrm>
          <a:off x="2181225" y="0"/>
          <a:ext cx="3714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Paks</a:t>
          </a:r>
        </a:p>
      </cdr:txBody>
    </cdr:sp>
  </cdr:relSizeAnchor>
  <cdr:relSizeAnchor xmlns:cdr="http://schemas.openxmlformats.org/drawingml/2006/chartDrawing">
    <cdr:from>
      <cdr:x>0.01425</cdr:x>
      <cdr:y>0.71525</cdr:y>
    </cdr:from>
    <cdr:to>
      <cdr:x>0.13275</cdr:x>
      <cdr:y>0.7305</cdr:y>
    </cdr:to>
    <cdr:sp>
      <cdr:nvSpPr>
        <cdr:cNvPr id="6" name="Text Box 6"/>
        <cdr:cNvSpPr txBox="1">
          <a:spLocks noChangeArrowheads="1"/>
        </cdr:cNvSpPr>
      </cdr:nvSpPr>
      <cdr:spPr>
        <a:xfrm>
          <a:off x="114300" y="0"/>
          <a:ext cx="9525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jelmagyarázat:</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0.01375</cdr:x>
      <cdr:y>0.6315</cdr:y>
    </cdr:from>
    <cdr:to>
      <cdr:x>0.261</cdr:x>
      <cdr:y>0.6455</cdr:y>
    </cdr:to>
    <cdr:sp>
      <cdr:nvSpPr>
        <cdr:cNvPr id="1" name="Text Box 1"/>
        <cdr:cNvSpPr txBox="1">
          <a:spLocks noChangeArrowheads="1"/>
        </cdr:cNvSpPr>
      </cdr:nvSpPr>
      <cdr:spPr>
        <a:xfrm>
          <a:off x="180975" y="0"/>
          <a:ext cx="3314700" cy="0"/>
        </a:xfrm>
        <a:prstGeom prst="rect">
          <a:avLst/>
        </a:prstGeom>
        <a:noFill/>
        <a:ln w="1" cmpd="sng">
          <a:noFill/>
        </a:ln>
      </cdr:spPr>
      <cdr:txBody>
        <a:bodyPr vertOverflow="clip" wrap="square" lIns="18288" tIns="18288" rIns="18288" bIns="18288" anchor="ctr"/>
        <a:p>
          <a:pPr algn="ctr">
            <a:defRPr/>
          </a:pPr>
          <a:r>
            <a:rPr lang="en-US" cap="none" sz="125" b="0" i="0" u="none" baseline="0">
              <a:solidFill>
                <a:srgbClr val="000000"/>
              </a:solidFill>
            </a:rPr>
            <a:t>Balmazújváros</a:t>
          </a:r>
        </a:p>
      </cdr:txBody>
    </cdr:sp>
  </cdr:relSizeAnchor>
  <cdr:relSizeAnchor xmlns:cdr="http://schemas.openxmlformats.org/drawingml/2006/chartDrawing">
    <cdr:from>
      <cdr:x>0.66375</cdr:x>
      <cdr:y>0.50475</cdr:y>
    </cdr:from>
    <cdr:to>
      <cdr:x>0.959</cdr:x>
      <cdr:y>0.512</cdr:y>
    </cdr:to>
    <cdr:sp>
      <cdr:nvSpPr>
        <cdr:cNvPr id="2" name="Text Box 2"/>
        <cdr:cNvSpPr txBox="1">
          <a:spLocks noChangeArrowheads="1"/>
        </cdr:cNvSpPr>
      </cdr:nvSpPr>
      <cdr:spPr>
        <a:xfrm>
          <a:off x="8886825" y="0"/>
          <a:ext cx="3952875" cy="0"/>
        </a:xfrm>
        <a:prstGeom prst="rect">
          <a:avLst/>
        </a:prstGeom>
        <a:noFill/>
        <a:ln w="1" cmpd="sng">
          <a:noFill/>
        </a:ln>
      </cdr:spPr>
      <cdr:txBody>
        <a:bodyPr vertOverflow="clip" wrap="square" lIns="18288" tIns="18288" rIns="18288" bIns="18288" anchor="ctr"/>
        <a:p>
          <a:pPr algn="ctr">
            <a:defRPr/>
          </a:pPr>
          <a:r>
            <a:rPr lang="en-US" cap="none" sz="125" b="0" i="0" u="none" baseline="0">
              <a:solidFill>
                <a:srgbClr val="000000"/>
              </a:solidFill>
            </a:rPr>
            <a:t>Hajdúböszörmény</a:t>
          </a:r>
        </a:p>
      </cdr:txBody>
    </cdr:sp>
  </cdr:relSizeAnchor>
  <cdr:relSizeAnchor xmlns:cdr="http://schemas.openxmlformats.org/drawingml/2006/chartDrawing">
    <cdr:from>
      <cdr:x>0.66375</cdr:x>
      <cdr:y>0.63825</cdr:y>
    </cdr:from>
    <cdr:to>
      <cdr:x>0.766</cdr:x>
      <cdr:y>0.6525</cdr:y>
    </cdr:to>
    <cdr:sp>
      <cdr:nvSpPr>
        <cdr:cNvPr id="3" name="Text Box 3"/>
        <cdr:cNvSpPr txBox="1">
          <a:spLocks noChangeArrowheads="1"/>
        </cdr:cNvSpPr>
      </cdr:nvSpPr>
      <cdr:spPr>
        <a:xfrm>
          <a:off x="8886825" y="0"/>
          <a:ext cx="1371600" cy="0"/>
        </a:xfrm>
        <a:prstGeom prst="rect">
          <a:avLst/>
        </a:prstGeom>
        <a:noFill/>
        <a:ln w="1" cmpd="sng">
          <a:noFill/>
        </a:ln>
      </cdr:spPr>
      <cdr:txBody>
        <a:bodyPr vertOverflow="clip" wrap="square" lIns="18288" tIns="18288" rIns="18288" bIns="18288" anchor="ctr"/>
        <a:p>
          <a:pPr algn="ctr">
            <a:defRPr/>
          </a:pPr>
          <a:r>
            <a:rPr lang="en-US" cap="none" sz="125" b="0" i="0" u="none" baseline="0">
              <a:solidFill>
                <a:srgbClr val="000000"/>
              </a:solidFill>
            </a:rPr>
            <a:t>1990</a:t>
          </a:r>
        </a:p>
      </cdr:txBody>
    </cdr:sp>
  </cdr:relSizeAnchor>
  <cdr:relSizeAnchor xmlns:cdr="http://schemas.openxmlformats.org/drawingml/2006/chartDrawing">
    <cdr:from>
      <cdr:x>0.68325</cdr:x>
      <cdr:y>0.624</cdr:y>
    </cdr:from>
    <cdr:to>
      <cdr:x>0.78625</cdr:x>
      <cdr:y>0.63825</cdr:y>
    </cdr:to>
    <cdr:sp>
      <cdr:nvSpPr>
        <cdr:cNvPr id="4" name="Text Box 4"/>
        <cdr:cNvSpPr txBox="1">
          <a:spLocks noChangeArrowheads="1"/>
        </cdr:cNvSpPr>
      </cdr:nvSpPr>
      <cdr:spPr>
        <a:xfrm>
          <a:off x="9153525" y="0"/>
          <a:ext cx="1381125" cy="0"/>
        </a:xfrm>
        <a:prstGeom prst="rect">
          <a:avLst/>
        </a:prstGeom>
        <a:noFill/>
        <a:ln w="1" cmpd="sng">
          <a:noFill/>
        </a:ln>
      </cdr:spPr>
      <cdr:txBody>
        <a:bodyPr vertOverflow="clip" wrap="square" lIns="18288" tIns="18288" rIns="18288" bIns="18288" anchor="ctr"/>
        <a:p>
          <a:pPr algn="ctr">
            <a:defRPr/>
          </a:pPr>
          <a:r>
            <a:rPr lang="en-US" cap="none" sz="125" b="0" i="0" u="none" baseline="0">
              <a:solidFill>
                <a:srgbClr val="000000"/>
              </a:solidFill>
            </a:rPr>
            <a:t>2000</a:t>
          </a:r>
        </a:p>
      </cdr:txBody>
    </cdr:sp>
  </cdr:relSizeAnchor>
  <cdr:relSizeAnchor xmlns:cdr="http://schemas.openxmlformats.org/drawingml/2006/chartDrawing">
    <cdr:from>
      <cdr:x>0.4845</cdr:x>
      <cdr:y>0.662</cdr:y>
    </cdr:from>
    <cdr:to>
      <cdr:x>0.5885</cdr:x>
      <cdr:y>0.6755</cdr:y>
    </cdr:to>
    <cdr:sp>
      <cdr:nvSpPr>
        <cdr:cNvPr id="5" name="Text Box 5"/>
        <cdr:cNvSpPr txBox="1">
          <a:spLocks noChangeArrowheads="1"/>
        </cdr:cNvSpPr>
      </cdr:nvSpPr>
      <cdr:spPr>
        <a:xfrm>
          <a:off x="6486525" y="0"/>
          <a:ext cx="1390650" cy="0"/>
        </a:xfrm>
        <a:prstGeom prst="rect">
          <a:avLst/>
        </a:prstGeom>
        <a:noFill/>
        <a:ln w="1" cmpd="sng">
          <a:noFill/>
        </a:ln>
      </cdr:spPr>
      <cdr:txBody>
        <a:bodyPr vertOverflow="clip" wrap="square" lIns="18288" tIns="18288" rIns="18288" bIns="18288" anchor="ctr"/>
        <a:p>
          <a:pPr algn="ctr">
            <a:defRPr/>
          </a:pPr>
          <a:r>
            <a:rPr lang="en-US" cap="none" sz="125" b="0" i="0" u="none" baseline="0">
              <a:solidFill>
                <a:srgbClr val="000000"/>
              </a:solidFill>
            </a:rPr>
            <a:t>1990</a:t>
          </a:r>
        </a:p>
      </cdr:txBody>
    </cdr:sp>
  </cdr:relSizeAnchor>
  <cdr:relSizeAnchor xmlns:cdr="http://schemas.openxmlformats.org/drawingml/2006/chartDrawing">
    <cdr:from>
      <cdr:x>0.56175</cdr:x>
      <cdr:y>0.64725</cdr:y>
    </cdr:from>
    <cdr:to>
      <cdr:x>0.66375</cdr:x>
      <cdr:y>0.661</cdr:y>
    </cdr:to>
    <cdr:sp>
      <cdr:nvSpPr>
        <cdr:cNvPr id="6" name="Text Box 6"/>
        <cdr:cNvSpPr txBox="1">
          <a:spLocks noChangeArrowheads="1"/>
        </cdr:cNvSpPr>
      </cdr:nvSpPr>
      <cdr:spPr>
        <a:xfrm>
          <a:off x="7524750" y="0"/>
          <a:ext cx="1371600" cy="0"/>
        </a:xfrm>
        <a:prstGeom prst="rect">
          <a:avLst/>
        </a:prstGeom>
        <a:noFill/>
        <a:ln w="1" cmpd="sng">
          <a:noFill/>
        </a:ln>
      </cdr:spPr>
      <cdr:txBody>
        <a:bodyPr vertOverflow="clip" wrap="square" lIns="18288" tIns="18288" rIns="18288" bIns="18288" anchor="ctr"/>
        <a:p>
          <a:pPr algn="ctr">
            <a:defRPr/>
          </a:pPr>
          <a:r>
            <a:rPr lang="en-US" cap="none" sz="125" b="0" i="0" u="none" baseline="0">
              <a:solidFill>
                <a:srgbClr val="000000"/>
              </a:solidFill>
            </a:rPr>
            <a:t>2000</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0.403</cdr:x>
      <cdr:y>0.439</cdr:y>
    </cdr:from>
    <cdr:to>
      <cdr:x>0.4275</cdr:x>
      <cdr:y>0.44425</cdr:y>
    </cdr:to>
    <cdr:sp>
      <cdr:nvSpPr>
        <cdr:cNvPr id="1" name="Text Box 1"/>
        <cdr:cNvSpPr txBox="1">
          <a:spLocks noChangeArrowheads="1"/>
        </cdr:cNvSpPr>
      </cdr:nvSpPr>
      <cdr:spPr>
        <a:xfrm>
          <a:off x="2476500" y="0"/>
          <a:ext cx="1524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LU</a:t>
          </a:r>
        </a:p>
      </cdr:txBody>
    </cdr:sp>
  </cdr:relSizeAnchor>
  <cdr:relSizeAnchor xmlns:cdr="http://schemas.openxmlformats.org/drawingml/2006/chartDrawing">
    <cdr:from>
      <cdr:x>0.57725</cdr:x>
      <cdr:y>0.4775</cdr:y>
    </cdr:from>
    <cdr:to>
      <cdr:x>0.60275</cdr:x>
      <cdr:y>0.484</cdr:y>
    </cdr:to>
    <cdr:sp>
      <cdr:nvSpPr>
        <cdr:cNvPr id="2" name="Text Box 2"/>
        <cdr:cNvSpPr txBox="1">
          <a:spLocks noChangeArrowheads="1"/>
        </cdr:cNvSpPr>
      </cdr:nvSpPr>
      <cdr:spPr>
        <a:xfrm>
          <a:off x="3552825" y="0"/>
          <a:ext cx="1524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PO</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0.20525</cdr:x>
      <cdr:y>0.5515</cdr:y>
    </cdr:from>
    <cdr:to>
      <cdr:x>0.29825</cdr:x>
      <cdr:y>0.5715</cdr:y>
    </cdr:to>
    <cdr:sp>
      <cdr:nvSpPr>
        <cdr:cNvPr id="1" name="Text Box 1"/>
        <cdr:cNvSpPr txBox="1">
          <a:spLocks noChangeArrowheads="1"/>
        </cdr:cNvSpPr>
      </cdr:nvSpPr>
      <cdr:spPr>
        <a:xfrm>
          <a:off x="1209675" y="0"/>
          <a:ext cx="55245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1991</a:t>
          </a:r>
        </a:p>
      </cdr:txBody>
    </cdr:sp>
  </cdr:relSizeAnchor>
  <cdr:relSizeAnchor xmlns:cdr="http://schemas.openxmlformats.org/drawingml/2006/chartDrawing">
    <cdr:from>
      <cdr:x>0.392</cdr:x>
      <cdr:y>0.52175</cdr:y>
    </cdr:from>
    <cdr:to>
      <cdr:x>0.512</cdr:x>
      <cdr:y>0.53775</cdr:y>
    </cdr:to>
    <cdr:sp>
      <cdr:nvSpPr>
        <cdr:cNvPr id="2" name="Text Box 2"/>
        <cdr:cNvSpPr txBox="1">
          <a:spLocks noChangeArrowheads="1"/>
        </cdr:cNvSpPr>
      </cdr:nvSpPr>
      <cdr:spPr>
        <a:xfrm>
          <a:off x="2314575" y="0"/>
          <a:ext cx="7143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1999</a:t>
          </a:r>
        </a:p>
      </cdr:txBody>
    </cdr:sp>
  </cdr:relSizeAnchor>
  <cdr:relSizeAnchor xmlns:cdr="http://schemas.openxmlformats.org/drawingml/2006/chartDrawing">
    <cdr:from>
      <cdr:x>0.37225</cdr:x>
      <cdr:y>0.5075</cdr:y>
    </cdr:from>
    <cdr:to>
      <cdr:x>0.47125</cdr:x>
      <cdr:y>0.51775</cdr:y>
    </cdr:to>
    <cdr:sp>
      <cdr:nvSpPr>
        <cdr:cNvPr id="3" name="Text Box 3"/>
        <cdr:cNvSpPr txBox="1">
          <a:spLocks noChangeArrowheads="1"/>
        </cdr:cNvSpPr>
      </cdr:nvSpPr>
      <cdr:spPr>
        <a:xfrm>
          <a:off x="2200275" y="0"/>
          <a:ext cx="5810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1991</a:t>
          </a:r>
        </a:p>
      </cdr:txBody>
    </cdr:sp>
  </cdr:relSizeAnchor>
  <cdr:relSizeAnchor xmlns:cdr="http://schemas.openxmlformats.org/drawingml/2006/chartDrawing">
    <cdr:from>
      <cdr:x>0.547</cdr:x>
      <cdr:y>0.50375</cdr:y>
    </cdr:from>
    <cdr:to>
      <cdr:x>0.6365</cdr:x>
      <cdr:y>0.51775</cdr:y>
    </cdr:to>
    <cdr:sp>
      <cdr:nvSpPr>
        <cdr:cNvPr id="4" name="Text Box 4"/>
        <cdr:cNvSpPr txBox="1">
          <a:spLocks noChangeArrowheads="1"/>
        </cdr:cNvSpPr>
      </cdr:nvSpPr>
      <cdr:spPr>
        <a:xfrm>
          <a:off x="3228975" y="0"/>
          <a:ext cx="5334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1999</a:t>
          </a:r>
        </a:p>
      </cdr:txBody>
    </cdr:sp>
  </cdr:relSizeAnchor>
  <cdr:relSizeAnchor xmlns:cdr="http://schemas.openxmlformats.org/drawingml/2006/chartDrawing">
    <cdr:from>
      <cdr:x>0.685</cdr:x>
      <cdr:y>0.59875</cdr:y>
    </cdr:from>
    <cdr:to>
      <cdr:x>0.864</cdr:x>
      <cdr:y>0.622</cdr:y>
    </cdr:to>
    <cdr:sp>
      <cdr:nvSpPr>
        <cdr:cNvPr id="5" name="Text Box 5"/>
        <cdr:cNvSpPr txBox="1">
          <a:spLocks noChangeArrowheads="1"/>
        </cdr:cNvSpPr>
      </cdr:nvSpPr>
      <cdr:spPr>
        <a:xfrm>
          <a:off x="4048125" y="0"/>
          <a:ext cx="10572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 kereskedelmi egyenleg</a:t>
          </a:r>
        </a:p>
      </cdr:txBody>
    </cdr:sp>
  </cdr:relSizeAnchor>
  <cdr:relSizeAnchor xmlns:cdr="http://schemas.openxmlformats.org/drawingml/2006/chartDrawing">
    <cdr:from>
      <cdr:x>0.1465</cdr:x>
      <cdr:y>0.4735</cdr:y>
    </cdr:from>
    <cdr:to>
      <cdr:x>0.32125</cdr:x>
      <cdr:y>0.4905</cdr:y>
    </cdr:to>
    <cdr:sp>
      <cdr:nvSpPr>
        <cdr:cNvPr id="6" name="Text Box 6"/>
        <cdr:cNvSpPr txBox="1">
          <a:spLocks noChangeArrowheads="1"/>
        </cdr:cNvSpPr>
      </cdr:nvSpPr>
      <cdr:spPr>
        <a:xfrm>
          <a:off x="857250" y="0"/>
          <a:ext cx="10382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 kereskedelmi egyenleg</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0.04175</cdr:x>
      <cdr:y>0.51075</cdr:y>
    </cdr:from>
    <cdr:to>
      <cdr:x>0.1565</cdr:x>
      <cdr:y>0.53375</cdr:y>
    </cdr:to>
    <cdr:sp>
      <cdr:nvSpPr>
        <cdr:cNvPr id="1" name="Text Box 1"/>
        <cdr:cNvSpPr txBox="1">
          <a:spLocks noChangeArrowheads="1"/>
        </cdr:cNvSpPr>
      </cdr:nvSpPr>
      <cdr:spPr>
        <a:xfrm>
          <a:off x="247650" y="0"/>
          <a:ext cx="6858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 5 millió fő</a:t>
          </a:r>
        </a:p>
      </cdr:txBody>
    </cdr:sp>
  </cdr:relSizeAnchor>
  <cdr:relSizeAnchor xmlns:cdr="http://schemas.openxmlformats.org/drawingml/2006/chartDrawing">
    <cdr:from>
      <cdr:x>0.64475</cdr:x>
      <cdr:y>0.49075</cdr:y>
    </cdr:from>
    <cdr:to>
      <cdr:x>0.72575</cdr:x>
      <cdr:y>0.49875</cdr:y>
    </cdr:to>
    <cdr:sp>
      <cdr:nvSpPr>
        <cdr:cNvPr id="2" name="Text Box 2"/>
        <cdr:cNvSpPr txBox="1">
          <a:spLocks noChangeArrowheads="1"/>
        </cdr:cNvSpPr>
      </cdr:nvSpPr>
      <cdr:spPr>
        <a:xfrm>
          <a:off x="3857625" y="0"/>
          <a:ext cx="4857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PL</a:t>
          </a:r>
        </a:p>
      </cdr:txBody>
    </cdr:sp>
  </cdr:relSizeAnchor>
  <cdr:relSizeAnchor xmlns:cdr="http://schemas.openxmlformats.org/drawingml/2006/chartDrawing">
    <cdr:from>
      <cdr:x>0.26475</cdr:x>
      <cdr:y>0.50075</cdr:y>
    </cdr:from>
    <cdr:to>
      <cdr:x>0.3625</cdr:x>
      <cdr:y>0.50675</cdr:y>
    </cdr:to>
    <cdr:sp>
      <cdr:nvSpPr>
        <cdr:cNvPr id="3" name="Text Box 3"/>
        <cdr:cNvSpPr txBox="1">
          <a:spLocks noChangeArrowheads="1"/>
        </cdr:cNvSpPr>
      </cdr:nvSpPr>
      <cdr:spPr>
        <a:xfrm>
          <a:off x="1581150" y="0"/>
          <a:ext cx="5810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RO</a:t>
          </a:r>
        </a:p>
      </cdr:txBody>
    </cdr:sp>
  </cdr:relSizeAnchor>
  <cdr:relSizeAnchor xmlns:cdr="http://schemas.openxmlformats.org/drawingml/2006/chartDrawing">
    <cdr:from>
      <cdr:x>0.054</cdr:x>
      <cdr:y>0.49875</cdr:y>
    </cdr:from>
    <cdr:to>
      <cdr:x>0.2175</cdr:x>
      <cdr:y>0.50925</cdr:y>
    </cdr:to>
    <cdr:sp>
      <cdr:nvSpPr>
        <cdr:cNvPr id="4" name="Text Box 4"/>
        <cdr:cNvSpPr txBox="1">
          <a:spLocks noChangeArrowheads="1"/>
        </cdr:cNvSpPr>
      </cdr:nvSpPr>
      <cdr:spPr>
        <a:xfrm>
          <a:off x="314325" y="0"/>
          <a:ext cx="9810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jelmagyarázat:</a:t>
          </a:r>
        </a:p>
      </cdr:txBody>
    </cdr:sp>
  </cdr:relSizeAnchor>
  <cdr:relSizeAnchor xmlns:cdr="http://schemas.openxmlformats.org/drawingml/2006/chartDrawing">
    <cdr:from>
      <cdr:x>0.27775</cdr:x>
      <cdr:y>0.48175</cdr:y>
    </cdr:from>
    <cdr:to>
      <cdr:x>0.32675</cdr:x>
      <cdr:y>0.49075</cdr:y>
    </cdr:to>
    <cdr:sp>
      <cdr:nvSpPr>
        <cdr:cNvPr id="5" name="Text Box 5"/>
        <cdr:cNvSpPr txBox="1">
          <a:spLocks noChangeArrowheads="1"/>
        </cdr:cNvSpPr>
      </cdr:nvSpPr>
      <cdr:spPr>
        <a:xfrm>
          <a:off x="1657350" y="0"/>
          <a:ext cx="2952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HU</a:t>
          </a:r>
        </a:p>
      </cdr:txBody>
    </cdr:sp>
  </cdr:relSizeAnchor>
  <cdr:relSizeAnchor xmlns:cdr="http://schemas.openxmlformats.org/drawingml/2006/chartDrawing">
    <cdr:from>
      <cdr:x>0.72575</cdr:x>
      <cdr:y>0.5005</cdr:y>
    </cdr:from>
    <cdr:to>
      <cdr:x>0.84225</cdr:x>
      <cdr:y>0.51625</cdr:y>
    </cdr:to>
    <cdr:sp>
      <cdr:nvSpPr>
        <cdr:cNvPr id="6" name="Text Box 6"/>
        <cdr:cNvSpPr txBox="1">
          <a:spLocks noChangeArrowheads="1"/>
        </cdr:cNvSpPr>
      </cdr:nvSpPr>
      <cdr:spPr>
        <a:xfrm>
          <a:off x="4343400" y="0"/>
          <a:ext cx="6953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BU</a:t>
          </a:r>
        </a:p>
      </cdr:txBody>
    </cdr:sp>
  </cdr:relSizeAnchor>
  <cdr:relSizeAnchor xmlns:cdr="http://schemas.openxmlformats.org/drawingml/2006/chartDrawing">
    <cdr:from>
      <cdr:x>0.3465</cdr:x>
      <cdr:y>0.4775</cdr:y>
    </cdr:from>
    <cdr:to>
      <cdr:x>0.42075</cdr:x>
      <cdr:y>0.487</cdr:y>
    </cdr:to>
    <cdr:sp>
      <cdr:nvSpPr>
        <cdr:cNvPr id="7" name="Text Box 7"/>
        <cdr:cNvSpPr txBox="1">
          <a:spLocks noChangeArrowheads="1"/>
        </cdr:cNvSpPr>
      </cdr:nvSpPr>
      <cdr:spPr>
        <a:xfrm>
          <a:off x="2066925" y="0"/>
          <a:ext cx="4476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CZ</a:t>
          </a:r>
        </a:p>
      </cdr:txBody>
    </cdr:sp>
  </cdr:relSizeAnchor>
  <cdr:relSizeAnchor xmlns:cdr="http://schemas.openxmlformats.org/drawingml/2006/chartDrawing">
    <cdr:from>
      <cdr:x>0.19875</cdr:x>
      <cdr:y>0.46225</cdr:y>
    </cdr:from>
    <cdr:to>
      <cdr:x>0.293</cdr:x>
      <cdr:y>0.4745</cdr:y>
    </cdr:to>
    <cdr:sp>
      <cdr:nvSpPr>
        <cdr:cNvPr id="8" name="Text Box 8"/>
        <cdr:cNvSpPr txBox="1">
          <a:spLocks noChangeArrowheads="1"/>
        </cdr:cNvSpPr>
      </cdr:nvSpPr>
      <cdr:spPr>
        <a:xfrm>
          <a:off x="1190625" y="0"/>
          <a:ext cx="5619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CY</a:t>
          </a:r>
        </a:p>
      </cdr:txBody>
    </cdr:sp>
  </cdr:relSizeAnchor>
  <cdr:relSizeAnchor xmlns:cdr="http://schemas.openxmlformats.org/drawingml/2006/chartDrawing">
    <cdr:from>
      <cdr:x>0.2815</cdr:x>
      <cdr:y>0.47125</cdr:y>
    </cdr:from>
    <cdr:to>
      <cdr:x>0.3635</cdr:x>
      <cdr:y>0.47875</cdr:y>
    </cdr:to>
    <cdr:sp>
      <cdr:nvSpPr>
        <cdr:cNvPr id="9" name="Text Box 9"/>
        <cdr:cNvSpPr txBox="1">
          <a:spLocks noChangeArrowheads="1"/>
        </cdr:cNvSpPr>
      </cdr:nvSpPr>
      <cdr:spPr>
        <a:xfrm>
          <a:off x="1685925" y="0"/>
          <a:ext cx="4953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SL</a:t>
          </a:r>
        </a:p>
      </cdr:txBody>
    </cdr:sp>
  </cdr:relSizeAnchor>
  <cdr:relSizeAnchor xmlns:cdr="http://schemas.openxmlformats.org/drawingml/2006/chartDrawing">
    <cdr:from>
      <cdr:x>0.2815</cdr:x>
      <cdr:y>0.47875</cdr:y>
    </cdr:from>
    <cdr:to>
      <cdr:x>0.355</cdr:x>
      <cdr:y>0.483</cdr:y>
    </cdr:to>
    <cdr:sp>
      <cdr:nvSpPr>
        <cdr:cNvPr id="10" name="Text Box 10"/>
        <cdr:cNvSpPr txBox="1">
          <a:spLocks noChangeArrowheads="1"/>
        </cdr:cNvSpPr>
      </cdr:nvSpPr>
      <cdr:spPr>
        <a:xfrm>
          <a:off x="1685925" y="0"/>
          <a:ext cx="43815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MT</a:t>
          </a:r>
        </a:p>
      </cdr:txBody>
    </cdr:sp>
  </cdr:relSizeAnchor>
  <cdr:relSizeAnchor xmlns:cdr="http://schemas.openxmlformats.org/drawingml/2006/chartDrawing">
    <cdr:from>
      <cdr:x>0.531</cdr:x>
      <cdr:y>0.48825</cdr:y>
    </cdr:from>
    <cdr:to>
      <cdr:x>0.593</cdr:x>
      <cdr:y>0.4945</cdr:y>
    </cdr:to>
    <cdr:sp>
      <cdr:nvSpPr>
        <cdr:cNvPr id="11" name="Text Box 11"/>
        <cdr:cNvSpPr txBox="1">
          <a:spLocks noChangeArrowheads="1"/>
        </cdr:cNvSpPr>
      </cdr:nvSpPr>
      <cdr:spPr>
        <a:xfrm>
          <a:off x="3171825" y="0"/>
          <a:ext cx="3714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EE</a:t>
          </a:r>
        </a:p>
      </cdr:txBody>
    </cdr:sp>
  </cdr:relSizeAnchor>
  <cdr:relSizeAnchor xmlns:cdr="http://schemas.openxmlformats.org/drawingml/2006/chartDrawing">
    <cdr:from>
      <cdr:x>0.531</cdr:x>
      <cdr:y>0.49775</cdr:y>
    </cdr:from>
    <cdr:to>
      <cdr:x>0.61375</cdr:x>
      <cdr:y>0.50675</cdr:y>
    </cdr:to>
    <cdr:sp>
      <cdr:nvSpPr>
        <cdr:cNvPr id="12" name="Text Box 12"/>
        <cdr:cNvSpPr txBox="1">
          <a:spLocks noChangeArrowheads="1"/>
        </cdr:cNvSpPr>
      </cdr:nvSpPr>
      <cdr:spPr>
        <a:xfrm>
          <a:off x="3171825" y="0"/>
          <a:ext cx="4953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LV</a:t>
          </a:r>
        </a:p>
      </cdr:txBody>
    </cdr:sp>
  </cdr:relSizeAnchor>
  <cdr:relSizeAnchor xmlns:cdr="http://schemas.openxmlformats.org/drawingml/2006/chartDrawing">
    <cdr:from>
      <cdr:x>0.60325</cdr:x>
      <cdr:y>0.49325</cdr:y>
    </cdr:from>
    <cdr:to>
      <cdr:x>0.688</cdr:x>
      <cdr:y>0.5015</cdr:y>
    </cdr:to>
    <cdr:sp>
      <cdr:nvSpPr>
        <cdr:cNvPr id="13" name="Text Box 13"/>
        <cdr:cNvSpPr txBox="1">
          <a:spLocks noChangeArrowheads="1"/>
        </cdr:cNvSpPr>
      </cdr:nvSpPr>
      <cdr:spPr>
        <a:xfrm>
          <a:off x="3609975" y="0"/>
          <a:ext cx="5048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LT</a:t>
          </a:r>
        </a:p>
      </cdr:txBody>
    </cdr:sp>
  </cdr:relSizeAnchor>
  <cdr:relSizeAnchor xmlns:cdr="http://schemas.openxmlformats.org/drawingml/2006/chartDrawing">
    <cdr:from>
      <cdr:x>0.7435</cdr:x>
      <cdr:y>0.487</cdr:y>
    </cdr:from>
    <cdr:to>
      <cdr:x>0.85275</cdr:x>
      <cdr:y>0.49875</cdr:y>
    </cdr:to>
    <cdr:sp>
      <cdr:nvSpPr>
        <cdr:cNvPr id="14" name="Text Box 14"/>
        <cdr:cNvSpPr txBox="1">
          <a:spLocks noChangeArrowheads="1"/>
        </cdr:cNvSpPr>
      </cdr:nvSpPr>
      <cdr:spPr>
        <a:xfrm>
          <a:off x="4448175" y="0"/>
          <a:ext cx="6572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SK</a:t>
          </a:r>
        </a:p>
      </cdr:txBody>
    </cdr:sp>
  </cdr:relSizeAnchor>
  <cdr:relSizeAnchor xmlns:cdr="http://schemas.openxmlformats.org/drawingml/2006/chartDrawing">
    <cdr:from>
      <cdr:x>0.1735</cdr:x>
      <cdr:y>0.51075</cdr:y>
    </cdr:from>
    <cdr:to>
      <cdr:x>0.31175</cdr:x>
      <cdr:y>0.51775</cdr:y>
    </cdr:to>
    <cdr:sp>
      <cdr:nvSpPr>
        <cdr:cNvPr id="15" name="Text Box 15"/>
        <cdr:cNvSpPr txBox="1">
          <a:spLocks noChangeArrowheads="1"/>
        </cdr:cNvSpPr>
      </cdr:nvSpPr>
      <cdr:spPr>
        <a:xfrm>
          <a:off x="1038225" y="0"/>
          <a:ext cx="8286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1 millió fő</a:t>
          </a:r>
        </a:p>
      </cdr:txBody>
    </cdr:sp>
  </cdr:relSizeAnchor>
  <cdr:relSizeAnchor xmlns:cdr="http://schemas.openxmlformats.org/drawingml/2006/chartDrawing">
    <cdr:from>
      <cdr:x>0.1235</cdr:x>
      <cdr:y>0.50925</cdr:y>
    </cdr:from>
    <cdr:to>
      <cdr:x>0.19875</cdr:x>
      <cdr:y>0.51075</cdr:y>
    </cdr:to>
    <cdr:sp>
      <cdr:nvSpPr>
        <cdr:cNvPr id="16" name="Line 16"/>
        <cdr:cNvSpPr>
          <a:spLocks/>
        </cdr:cNvSpPr>
      </cdr:nvSpPr>
      <cdr:spPr>
        <a:xfrm>
          <a:off x="733425" y="0"/>
          <a:ext cx="4476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CE"/>
              <a:ea typeface="Arial CE"/>
              <a:cs typeface="Arial CE"/>
            </a:rPr>
            <a:t/>
          </a:r>
        </a:p>
      </cdr:txBody>
    </cdr:sp>
  </cdr:relSizeAnchor>
  <cdr:relSizeAnchor xmlns:cdr="http://schemas.openxmlformats.org/drawingml/2006/chartDrawing">
    <cdr:from>
      <cdr:x>0.1235</cdr:x>
      <cdr:y>0.513</cdr:y>
    </cdr:from>
    <cdr:to>
      <cdr:x>0.19875</cdr:x>
      <cdr:y>0.514</cdr:y>
    </cdr:to>
    <cdr:sp>
      <cdr:nvSpPr>
        <cdr:cNvPr id="17" name="Line 17"/>
        <cdr:cNvSpPr>
          <a:spLocks/>
        </cdr:cNvSpPr>
      </cdr:nvSpPr>
      <cdr:spPr>
        <a:xfrm flipV="1">
          <a:off x="733425" y="0"/>
          <a:ext cx="4476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CE"/>
              <a:ea typeface="Arial CE"/>
              <a:cs typeface="Arial CE"/>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0.13025</cdr:x>
      <cdr:y>0.134</cdr:y>
    </cdr:from>
    <cdr:to>
      <cdr:x>0.2035</cdr:x>
      <cdr:y>0.1445</cdr:y>
    </cdr:to>
    <cdr:sp>
      <cdr:nvSpPr>
        <cdr:cNvPr id="1" name="Text Box 1"/>
        <cdr:cNvSpPr txBox="1">
          <a:spLocks noChangeArrowheads="1"/>
        </cdr:cNvSpPr>
      </cdr:nvSpPr>
      <cdr:spPr>
        <a:xfrm>
          <a:off x="866775" y="0"/>
          <a:ext cx="495300" cy="0"/>
        </a:xfrm>
        <a:prstGeom prst="rect">
          <a:avLst/>
        </a:prstGeom>
        <a:noFill/>
        <a:ln w="1" cmpd="sng">
          <a:noFill/>
        </a:ln>
      </cdr:spPr>
      <cdr:txBody>
        <a:bodyPr vertOverflow="clip" wrap="square" lIns="18288" tIns="18288" rIns="18288" bIns="18288" anchor="ctr"/>
        <a:p>
          <a:pPr algn="ctr">
            <a:defRPr/>
          </a:pPr>
          <a:r>
            <a:rPr lang="en-US" cap="none" sz="175" b="0" i="0" u="none" baseline="0">
              <a:solidFill>
                <a:srgbClr val="000000"/>
              </a:solidFill>
            </a:rPr>
            <a:t>férfiak</a:t>
          </a:r>
        </a:p>
      </cdr:txBody>
    </cdr:sp>
  </cdr:relSizeAnchor>
  <cdr:relSizeAnchor xmlns:cdr="http://schemas.openxmlformats.org/drawingml/2006/chartDrawing">
    <cdr:from>
      <cdr:x>0.836</cdr:x>
      <cdr:y>0.13675</cdr:y>
    </cdr:from>
    <cdr:to>
      <cdr:x>0.8865</cdr:x>
      <cdr:y>0.14775</cdr:y>
    </cdr:to>
    <cdr:sp>
      <cdr:nvSpPr>
        <cdr:cNvPr id="2" name="Text Box 2"/>
        <cdr:cNvSpPr txBox="1">
          <a:spLocks noChangeArrowheads="1"/>
        </cdr:cNvSpPr>
      </cdr:nvSpPr>
      <cdr:spPr>
        <a:xfrm>
          <a:off x="5600700" y="0"/>
          <a:ext cx="342900" cy="0"/>
        </a:xfrm>
        <a:prstGeom prst="rect">
          <a:avLst/>
        </a:prstGeom>
        <a:noFill/>
        <a:ln w="1" cmpd="sng">
          <a:noFill/>
        </a:ln>
      </cdr:spPr>
      <cdr:txBody>
        <a:bodyPr vertOverflow="clip" wrap="square" lIns="18288" tIns="18288" rIns="18288" bIns="18288" anchor="ctr"/>
        <a:p>
          <a:pPr algn="ctr">
            <a:defRPr/>
          </a:pPr>
          <a:r>
            <a:rPr lang="en-US" cap="none" sz="175" b="0" i="0" u="none" baseline="0">
              <a:solidFill>
                <a:srgbClr val="000000"/>
              </a:solidFill>
            </a:rPr>
            <a:t>nők</a:t>
          </a:r>
        </a:p>
      </cdr:txBody>
    </cdr:sp>
  </cdr:relSizeAnchor>
  <cdr:relSizeAnchor xmlns:cdr="http://schemas.openxmlformats.org/drawingml/2006/chartDrawing">
    <cdr:from>
      <cdr:x>0.06925</cdr:x>
      <cdr:y>0.18725</cdr:y>
    </cdr:from>
    <cdr:to>
      <cdr:x>0.18275</cdr:x>
      <cdr:y>0.211</cdr:y>
    </cdr:to>
    <cdr:sp>
      <cdr:nvSpPr>
        <cdr:cNvPr id="3" name="Text Box 3"/>
        <cdr:cNvSpPr txBox="1">
          <a:spLocks noChangeArrowheads="1"/>
        </cdr:cNvSpPr>
      </cdr:nvSpPr>
      <cdr:spPr>
        <a:xfrm>
          <a:off x="457200" y="0"/>
          <a:ext cx="762000" cy="0"/>
        </a:xfrm>
        <a:prstGeom prst="rect">
          <a:avLst/>
        </a:prstGeom>
        <a:noFill/>
        <a:ln w="1" cmpd="sng">
          <a:noFill/>
        </a:ln>
      </cdr:spPr>
      <cdr:txBody>
        <a:bodyPr vertOverflow="clip" wrap="square" lIns="18288" tIns="18288" rIns="18288" bIns="18288" anchor="ctr"/>
        <a:p>
          <a:pPr algn="ctr">
            <a:defRPr/>
          </a:pPr>
          <a:r>
            <a:rPr lang="en-US" cap="none" sz="175" b="0" i="0" u="none" baseline="0">
              <a:solidFill>
                <a:srgbClr val="000000"/>
              </a:solidFill>
            </a:rPr>
            <a:t>férfitöbblet</a:t>
          </a:r>
        </a:p>
      </cdr:txBody>
    </cdr:sp>
  </cdr:relSizeAnchor>
  <cdr:relSizeAnchor xmlns:cdr="http://schemas.openxmlformats.org/drawingml/2006/chartDrawing">
    <cdr:from>
      <cdr:x>0.836</cdr:x>
      <cdr:y>0.11</cdr:y>
    </cdr:from>
    <cdr:to>
      <cdr:x>0.93025</cdr:x>
      <cdr:y>0.1205</cdr:y>
    </cdr:to>
    <cdr:sp>
      <cdr:nvSpPr>
        <cdr:cNvPr id="4" name="Text Box 4"/>
        <cdr:cNvSpPr txBox="1">
          <a:spLocks noChangeArrowheads="1"/>
        </cdr:cNvSpPr>
      </cdr:nvSpPr>
      <cdr:spPr>
        <a:xfrm>
          <a:off x="5600700" y="0"/>
          <a:ext cx="628650" cy="0"/>
        </a:xfrm>
        <a:prstGeom prst="rect">
          <a:avLst/>
        </a:prstGeom>
        <a:noFill/>
        <a:ln w="1" cmpd="sng">
          <a:noFill/>
        </a:ln>
      </cdr:spPr>
      <cdr:txBody>
        <a:bodyPr vertOverflow="clip" wrap="square" lIns="18288" tIns="18288" rIns="18288" bIns="18288" anchor="ctr"/>
        <a:p>
          <a:pPr algn="ctr">
            <a:defRPr/>
          </a:pPr>
          <a:r>
            <a:rPr lang="en-US" cap="none" sz="175" b="0" i="0" u="none" baseline="0">
              <a:solidFill>
                <a:srgbClr val="000000"/>
              </a:solidFill>
            </a:rPr>
            <a:t>nőtöbblet</a:t>
          </a:r>
        </a:p>
      </cdr:txBody>
    </cdr:sp>
  </cdr:relSizeAnchor>
  <cdr:relSizeAnchor xmlns:cdr="http://schemas.openxmlformats.org/drawingml/2006/chartDrawing">
    <cdr:from>
      <cdr:x>0.15975</cdr:x>
      <cdr:y>0.211</cdr:y>
    </cdr:from>
    <cdr:to>
      <cdr:x>0.22925</cdr:x>
      <cdr:y>0.30375</cdr:y>
    </cdr:to>
    <cdr:sp>
      <cdr:nvSpPr>
        <cdr:cNvPr id="5" name="Line 5"/>
        <cdr:cNvSpPr>
          <a:spLocks/>
        </cdr:cNvSpPr>
      </cdr:nvSpPr>
      <cdr:spPr>
        <a:xfrm>
          <a:off x="1066800" y="0"/>
          <a:ext cx="4667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CE"/>
              <a:ea typeface="Arial CE"/>
              <a:cs typeface="Arial CE"/>
            </a:rPr>
            <a:t/>
          </a:r>
        </a:p>
      </cdr:txBody>
    </cdr:sp>
  </cdr:relSizeAnchor>
  <cdr:relSizeAnchor xmlns:cdr="http://schemas.openxmlformats.org/drawingml/2006/chartDrawing">
    <cdr:from>
      <cdr:x>0.84725</cdr:x>
      <cdr:y>0.09975</cdr:y>
    </cdr:from>
    <cdr:to>
      <cdr:x>0.8665</cdr:x>
      <cdr:y>0.11375</cdr:y>
    </cdr:to>
    <cdr:sp>
      <cdr:nvSpPr>
        <cdr:cNvPr id="6" name="Line 6"/>
        <cdr:cNvSpPr>
          <a:spLocks/>
        </cdr:cNvSpPr>
      </cdr:nvSpPr>
      <cdr:spPr>
        <a:xfrm flipH="1" flipV="1">
          <a:off x="5676900" y="0"/>
          <a:ext cx="1333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CE"/>
              <a:ea typeface="Arial CE"/>
              <a:cs typeface="Arial CE"/>
            </a:rPr>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0.3135</cdr:x>
      <cdr:y>0.75325</cdr:y>
    </cdr:from>
    <cdr:to>
      <cdr:x>0.3995</cdr:x>
      <cdr:y>0.78125</cdr:y>
    </cdr:to>
    <cdr:sp>
      <cdr:nvSpPr>
        <cdr:cNvPr id="1" name="Text Box 1"/>
        <cdr:cNvSpPr txBox="1">
          <a:spLocks noChangeArrowheads="1"/>
        </cdr:cNvSpPr>
      </cdr:nvSpPr>
      <cdr:spPr>
        <a:xfrm>
          <a:off x="1790700" y="0"/>
          <a:ext cx="4953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10 000 fő</a:t>
          </a:r>
        </a:p>
      </cdr:txBody>
    </cdr:sp>
  </cdr:relSizeAnchor>
  <cdr:relSizeAnchor xmlns:cdr="http://schemas.openxmlformats.org/drawingml/2006/chartDrawing">
    <cdr:from>
      <cdr:x>0.6225</cdr:x>
      <cdr:y>0.69725</cdr:y>
    </cdr:from>
    <cdr:to>
      <cdr:x>0.767</cdr:x>
      <cdr:y>0.73525</cdr:y>
    </cdr:to>
    <cdr:sp>
      <cdr:nvSpPr>
        <cdr:cNvPr id="2" name="Text Box 2"/>
        <cdr:cNvSpPr txBox="1">
          <a:spLocks noChangeArrowheads="1"/>
        </cdr:cNvSpPr>
      </cdr:nvSpPr>
      <cdr:spPr>
        <a:xfrm>
          <a:off x="3562350" y="0"/>
          <a:ext cx="8286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Szekszárd</a:t>
          </a:r>
        </a:p>
      </cdr:txBody>
    </cdr:sp>
  </cdr:relSizeAnchor>
  <cdr:relSizeAnchor xmlns:cdr="http://schemas.openxmlformats.org/drawingml/2006/chartDrawing">
    <cdr:from>
      <cdr:x>0.50575</cdr:x>
      <cdr:y>0.5675</cdr:y>
    </cdr:from>
    <cdr:to>
      <cdr:x>0.68575</cdr:x>
      <cdr:y>0.58625</cdr:y>
    </cdr:to>
    <cdr:sp>
      <cdr:nvSpPr>
        <cdr:cNvPr id="3" name="Text Box 3"/>
        <cdr:cNvSpPr txBox="1">
          <a:spLocks noChangeArrowheads="1"/>
        </cdr:cNvSpPr>
      </cdr:nvSpPr>
      <cdr:spPr>
        <a:xfrm>
          <a:off x="2886075" y="0"/>
          <a:ext cx="10287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Budapest (0;0)</a:t>
          </a:r>
        </a:p>
      </cdr:txBody>
    </cdr:sp>
  </cdr:relSizeAnchor>
  <cdr:relSizeAnchor xmlns:cdr="http://schemas.openxmlformats.org/drawingml/2006/chartDrawing">
    <cdr:from>
      <cdr:x>0.298</cdr:x>
      <cdr:y>0.68975</cdr:y>
    </cdr:from>
    <cdr:to>
      <cdr:x>0.43975</cdr:x>
      <cdr:y>0.723</cdr:y>
    </cdr:to>
    <cdr:sp>
      <cdr:nvSpPr>
        <cdr:cNvPr id="4" name="Text Box 4"/>
        <cdr:cNvSpPr txBox="1">
          <a:spLocks noChangeArrowheads="1"/>
        </cdr:cNvSpPr>
      </cdr:nvSpPr>
      <cdr:spPr>
        <a:xfrm>
          <a:off x="1704975" y="0"/>
          <a:ext cx="8096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Dombóvár</a:t>
          </a:r>
        </a:p>
      </cdr:txBody>
    </cdr:sp>
  </cdr:relSizeAnchor>
  <cdr:relSizeAnchor xmlns:cdr="http://schemas.openxmlformats.org/drawingml/2006/chartDrawing">
    <cdr:from>
      <cdr:x>0.68475</cdr:x>
      <cdr:y>0.62</cdr:y>
    </cdr:from>
    <cdr:to>
      <cdr:x>0.78525</cdr:x>
      <cdr:y>0.648</cdr:y>
    </cdr:to>
    <cdr:sp>
      <cdr:nvSpPr>
        <cdr:cNvPr id="5" name="Text Box 5"/>
        <cdr:cNvSpPr txBox="1">
          <a:spLocks noChangeArrowheads="1"/>
        </cdr:cNvSpPr>
      </cdr:nvSpPr>
      <cdr:spPr>
        <a:xfrm>
          <a:off x="3914775" y="0"/>
          <a:ext cx="5715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Paks</a:t>
          </a:r>
        </a:p>
      </cdr:txBody>
    </cdr:sp>
  </cdr:relSizeAnchor>
  <cdr:relSizeAnchor xmlns:cdr="http://schemas.openxmlformats.org/drawingml/2006/chartDrawing">
    <cdr:from>
      <cdr:x>0.27975</cdr:x>
      <cdr:y>0.7405</cdr:y>
    </cdr:from>
    <cdr:to>
      <cdr:x>0.44075</cdr:x>
      <cdr:y>0.76075</cdr:y>
    </cdr:to>
    <cdr:sp>
      <cdr:nvSpPr>
        <cdr:cNvPr id="6" name="Text Box 6"/>
        <cdr:cNvSpPr txBox="1">
          <a:spLocks noChangeArrowheads="1"/>
        </cdr:cNvSpPr>
      </cdr:nvSpPr>
      <cdr:spPr>
        <a:xfrm>
          <a:off x="1600200" y="0"/>
          <a:ext cx="9239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jelmagyarázat:</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95</xdr:row>
      <xdr:rowOff>0</xdr:rowOff>
    </xdr:from>
    <xdr:to>
      <xdr:col>19</xdr:col>
      <xdr:colOff>657225</xdr:colOff>
      <xdr:row>95</xdr:row>
      <xdr:rowOff>0</xdr:rowOff>
    </xdr:to>
    <xdr:graphicFrame>
      <xdr:nvGraphicFramePr>
        <xdr:cNvPr id="1" name="Chart 3"/>
        <xdr:cNvGraphicFramePr/>
      </xdr:nvGraphicFramePr>
      <xdr:xfrm>
        <a:off x="13096875" y="16773525"/>
        <a:ext cx="9372600" cy="0"/>
      </xdr:xfrm>
      <a:graphic>
        <a:graphicData uri="http://schemas.openxmlformats.org/drawingml/2006/chart">
          <c:chart xmlns:c="http://schemas.openxmlformats.org/drawingml/2006/chart" r:id="rId1"/>
        </a:graphicData>
      </a:graphic>
    </xdr:graphicFrame>
    <xdr:clientData/>
  </xdr:twoCellAnchor>
  <xdr:twoCellAnchor>
    <xdr:from>
      <xdr:col>32</xdr:col>
      <xdr:colOff>76200</xdr:colOff>
      <xdr:row>95</xdr:row>
      <xdr:rowOff>0</xdr:rowOff>
    </xdr:from>
    <xdr:to>
      <xdr:col>40</xdr:col>
      <xdr:colOff>695325</xdr:colOff>
      <xdr:row>95</xdr:row>
      <xdr:rowOff>0</xdr:rowOff>
    </xdr:to>
    <xdr:graphicFrame>
      <xdr:nvGraphicFramePr>
        <xdr:cNvPr id="2" name="Chart 5"/>
        <xdr:cNvGraphicFramePr/>
      </xdr:nvGraphicFramePr>
      <xdr:xfrm>
        <a:off x="36576000" y="16773525"/>
        <a:ext cx="9801225" cy="0"/>
      </xdr:xfrm>
      <a:graphic>
        <a:graphicData uri="http://schemas.openxmlformats.org/drawingml/2006/chart">
          <c:chart xmlns:c="http://schemas.openxmlformats.org/drawingml/2006/chart" r:id="rId2"/>
        </a:graphicData>
      </a:graphic>
    </xdr:graphicFrame>
    <xdr:clientData/>
  </xdr:twoCellAnchor>
  <xdr:twoCellAnchor>
    <xdr:from>
      <xdr:col>9</xdr:col>
      <xdr:colOff>133350</xdr:colOff>
      <xdr:row>95</xdr:row>
      <xdr:rowOff>0</xdr:rowOff>
    </xdr:from>
    <xdr:to>
      <xdr:col>17</xdr:col>
      <xdr:colOff>28575</xdr:colOff>
      <xdr:row>95</xdr:row>
      <xdr:rowOff>0</xdr:rowOff>
    </xdr:to>
    <xdr:graphicFrame>
      <xdr:nvGraphicFramePr>
        <xdr:cNvPr id="3" name="Chart 6"/>
        <xdr:cNvGraphicFramePr/>
      </xdr:nvGraphicFramePr>
      <xdr:xfrm>
        <a:off x="10334625" y="16773525"/>
        <a:ext cx="9305925" cy="0"/>
      </xdr:xfrm>
      <a:graphic>
        <a:graphicData uri="http://schemas.openxmlformats.org/drawingml/2006/chart">
          <c:chart xmlns:c="http://schemas.openxmlformats.org/drawingml/2006/chart" r:id="rId3"/>
        </a:graphicData>
      </a:graphic>
    </xdr:graphicFrame>
    <xdr:clientData/>
  </xdr:twoCellAnchor>
  <xdr:twoCellAnchor>
    <xdr:from>
      <xdr:col>17</xdr:col>
      <xdr:colOff>95250</xdr:colOff>
      <xdr:row>95</xdr:row>
      <xdr:rowOff>0</xdr:rowOff>
    </xdr:from>
    <xdr:to>
      <xdr:col>26</xdr:col>
      <xdr:colOff>28575</xdr:colOff>
      <xdr:row>95</xdr:row>
      <xdr:rowOff>0</xdr:rowOff>
    </xdr:to>
    <xdr:graphicFrame>
      <xdr:nvGraphicFramePr>
        <xdr:cNvPr id="4" name="Chart 7"/>
        <xdr:cNvGraphicFramePr/>
      </xdr:nvGraphicFramePr>
      <xdr:xfrm>
        <a:off x="19707225" y="16773525"/>
        <a:ext cx="10048875" cy="0"/>
      </xdr:xfrm>
      <a:graphic>
        <a:graphicData uri="http://schemas.openxmlformats.org/drawingml/2006/chart">
          <c:chart xmlns:c="http://schemas.openxmlformats.org/drawingml/2006/chart" r:id="rId4"/>
        </a:graphicData>
      </a:graphic>
    </xdr:graphicFrame>
    <xdr:clientData/>
  </xdr:twoCellAnchor>
  <xdr:twoCellAnchor>
    <xdr:from>
      <xdr:col>22</xdr:col>
      <xdr:colOff>57150</xdr:colOff>
      <xdr:row>95</xdr:row>
      <xdr:rowOff>0</xdr:rowOff>
    </xdr:from>
    <xdr:to>
      <xdr:col>31</xdr:col>
      <xdr:colOff>104775</xdr:colOff>
      <xdr:row>95</xdr:row>
      <xdr:rowOff>0</xdr:rowOff>
    </xdr:to>
    <xdr:graphicFrame>
      <xdr:nvGraphicFramePr>
        <xdr:cNvPr id="5" name="Chart 8"/>
        <xdr:cNvGraphicFramePr/>
      </xdr:nvGraphicFramePr>
      <xdr:xfrm>
        <a:off x="25212675" y="16773525"/>
        <a:ext cx="10334625" cy="0"/>
      </xdr:xfrm>
      <a:graphic>
        <a:graphicData uri="http://schemas.openxmlformats.org/drawingml/2006/chart">
          <c:chart xmlns:c="http://schemas.openxmlformats.org/drawingml/2006/chart" r:id="rId5"/>
        </a:graphicData>
      </a:graphic>
    </xdr:graphicFrame>
    <xdr:clientData/>
  </xdr:twoCellAnchor>
  <xdr:twoCellAnchor>
    <xdr:from>
      <xdr:col>6</xdr:col>
      <xdr:colOff>57150</xdr:colOff>
      <xdr:row>95</xdr:row>
      <xdr:rowOff>0</xdr:rowOff>
    </xdr:from>
    <xdr:to>
      <xdr:col>12</xdr:col>
      <xdr:colOff>485775</xdr:colOff>
      <xdr:row>95</xdr:row>
      <xdr:rowOff>0</xdr:rowOff>
    </xdr:to>
    <xdr:graphicFrame>
      <xdr:nvGraphicFramePr>
        <xdr:cNvPr id="6" name="Chart 9"/>
        <xdr:cNvGraphicFramePr/>
      </xdr:nvGraphicFramePr>
      <xdr:xfrm>
        <a:off x="6353175" y="16773525"/>
        <a:ext cx="8115300" cy="0"/>
      </xdr:xfrm>
      <a:graphic>
        <a:graphicData uri="http://schemas.openxmlformats.org/drawingml/2006/chart">
          <c:chart xmlns:c="http://schemas.openxmlformats.org/drawingml/2006/chart" r:id="rId6"/>
        </a:graphicData>
      </a:graphic>
    </xdr:graphicFrame>
    <xdr:clientData/>
  </xdr:twoCellAnchor>
  <xdr:twoCellAnchor>
    <xdr:from>
      <xdr:col>4</xdr:col>
      <xdr:colOff>57150</xdr:colOff>
      <xdr:row>95</xdr:row>
      <xdr:rowOff>0</xdr:rowOff>
    </xdr:from>
    <xdr:to>
      <xdr:col>9</xdr:col>
      <xdr:colOff>1000125</xdr:colOff>
      <xdr:row>95</xdr:row>
      <xdr:rowOff>0</xdr:rowOff>
    </xdr:to>
    <xdr:graphicFrame>
      <xdr:nvGraphicFramePr>
        <xdr:cNvPr id="7" name="Chart 10"/>
        <xdr:cNvGraphicFramePr/>
      </xdr:nvGraphicFramePr>
      <xdr:xfrm>
        <a:off x="4143375" y="16773525"/>
        <a:ext cx="7058025" cy="0"/>
      </xdr:xfrm>
      <a:graphic>
        <a:graphicData uri="http://schemas.openxmlformats.org/drawingml/2006/chart">
          <c:chart xmlns:c="http://schemas.openxmlformats.org/drawingml/2006/chart" r:id="rId7"/>
        </a:graphicData>
      </a:graphic>
    </xdr:graphicFrame>
    <xdr:clientData/>
  </xdr:twoCellAnchor>
  <xdr:twoCellAnchor>
    <xdr:from>
      <xdr:col>13</xdr:col>
      <xdr:colOff>85725</xdr:colOff>
      <xdr:row>95</xdr:row>
      <xdr:rowOff>0</xdr:rowOff>
    </xdr:from>
    <xdr:to>
      <xdr:col>21</xdr:col>
      <xdr:colOff>923925</xdr:colOff>
      <xdr:row>95</xdr:row>
      <xdr:rowOff>0</xdr:rowOff>
    </xdr:to>
    <xdr:graphicFrame>
      <xdr:nvGraphicFramePr>
        <xdr:cNvPr id="8" name="Chart 11"/>
        <xdr:cNvGraphicFramePr/>
      </xdr:nvGraphicFramePr>
      <xdr:xfrm>
        <a:off x="15154275" y="16773525"/>
        <a:ext cx="9867900" cy="0"/>
      </xdr:xfrm>
      <a:graphic>
        <a:graphicData uri="http://schemas.openxmlformats.org/drawingml/2006/chart">
          <c:chart xmlns:c="http://schemas.openxmlformats.org/drawingml/2006/chart" r:id="rId8"/>
        </a:graphicData>
      </a:graphic>
    </xdr:graphicFrame>
    <xdr:clientData/>
  </xdr:twoCellAnchor>
  <xdr:twoCellAnchor>
    <xdr:from>
      <xdr:col>13</xdr:col>
      <xdr:colOff>28575</xdr:colOff>
      <xdr:row>95</xdr:row>
      <xdr:rowOff>0</xdr:rowOff>
    </xdr:from>
    <xdr:to>
      <xdr:col>18</xdr:col>
      <xdr:colOff>1047750</xdr:colOff>
      <xdr:row>95</xdr:row>
      <xdr:rowOff>0</xdr:rowOff>
    </xdr:to>
    <xdr:graphicFrame>
      <xdr:nvGraphicFramePr>
        <xdr:cNvPr id="9" name="Chart 38"/>
        <xdr:cNvGraphicFramePr/>
      </xdr:nvGraphicFramePr>
      <xdr:xfrm>
        <a:off x="15097125" y="16773525"/>
        <a:ext cx="6705600" cy="0"/>
      </xdr:xfrm>
      <a:graphic>
        <a:graphicData uri="http://schemas.openxmlformats.org/drawingml/2006/chart">
          <c:chart xmlns:c="http://schemas.openxmlformats.org/drawingml/2006/chart" r:id="rId9"/>
        </a:graphicData>
      </a:graphic>
    </xdr:graphicFrame>
    <xdr:clientData/>
  </xdr:twoCellAnchor>
  <xdr:twoCellAnchor>
    <xdr:from>
      <xdr:col>8</xdr:col>
      <xdr:colOff>85725</xdr:colOff>
      <xdr:row>135</xdr:row>
      <xdr:rowOff>0</xdr:rowOff>
    </xdr:from>
    <xdr:to>
      <xdr:col>16</xdr:col>
      <xdr:colOff>657225</xdr:colOff>
      <xdr:row>135</xdr:row>
      <xdr:rowOff>0</xdr:rowOff>
    </xdr:to>
    <xdr:graphicFrame>
      <xdr:nvGraphicFramePr>
        <xdr:cNvPr id="10" name="Chart 15"/>
        <xdr:cNvGraphicFramePr/>
      </xdr:nvGraphicFramePr>
      <xdr:xfrm>
        <a:off x="8553450" y="23917275"/>
        <a:ext cx="10572750" cy="0"/>
      </xdr:xfrm>
      <a:graphic>
        <a:graphicData uri="http://schemas.openxmlformats.org/drawingml/2006/chart">
          <c:chart xmlns:c="http://schemas.openxmlformats.org/drawingml/2006/chart" r:id="rId10"/>
        </a:graphicData>
      </a:graphic>
    </xdr:graphicFrame>
    <xdr:clientData/>
  </xdr:twoCellAnchor>
  <xdr:twoCellAnchor>
    <xdr:from>
      <xdr:col>9</xdr:col>
      <xdr:colOff>76200</xdr:colOff>
      <xdr:row>135</xdr:row>
      <xdr:rowOff>0</xdr:rowOff>
    </xdr:from>
    <xdr:to>
      <xdr:col>17</xdr:col>
      <xdr:colOff>47625</xdr:colOff>
      <xdr:row>135</xdr:row>
      <xdr:rowOff>0</xdr:rowOff>
    </xdr:to>
    <xdr:graphicFrame>
      <xdr:nvGraphicFramePr>
        <xdr:cNvPr id="11" name="Chart 16"/>
        <xdr:cNvGraphicFramePr/>
      </xdr:nvGraphicFramePr>
      <xdr:xfrm>
        <a:off x="10277475" y="23917275"/>
        <a:ext cx="9382125" cy="0"/>
      </xdr:xfrm>
      <a:graphic>
        <a:graphicData uri="http://schemas.openxmlformats.org/drawingml/2006/chart">
          <c:chart xmlns:c="http://schemas.openxmlformats.org/drawingml/2006/chart" r:id="rId11"/>
        </a:graphicData>
      </a:graphic>
    </xdr:graphicFrame>
    <xdr:clientData/>
  </xdr:twoCellAnchor>
  <xdr:twoCellAnchor>
    <xdr:from>
      <xdr:col>7</xdr:col>
      <xdr:colOff>76200</xdr:colOff>
      <xdr:row>135</xdr:row>
      <xdr:rowOff>0</xdr:rowOff>
    </xdr:from>
    <xdr:to>
      <xdr:col>13</xdr:col>
      <xdr:colOff>723900</xdr:colOff>
      <xdr:row>135</xdr:row>
      <xdr:rowOff>0</xdr:rowOff>
    </xdr:to>
    <xdr:graphicFrame>
      <xdr:nvGraphicFramePr>
        <xdr:cNvPr id="12" name="Chart 17"/>
        <xdr:cNvGraphicFramePr/>
      </xdr:nvGraphicFramePr>
      <xdr:xfrm>
        <a:off x="7448550" y="23917275"/>
        <a:ext cx="8343900" cy="0"/>
      </xdr:xfrm>
      <a:graphic>
        <a:graphicData uri="http://schemas.openxmlformats.org/drawingml/2006/chart">
          <c:chart xmlns:c="http://schemas.openxmlformats.org/drawingml/2006/chart" r:id="rId12"/>
        </a:graphicData>
      </a:graphic>
    </xdr:graphicFrame>
    <xdr:clientData/>
  </xdr:twoCellAnchor>
  <xdr:twoCellAnchor>
    <xdr:from>
      <xdr:col>10</xdr:col>
      <xdr:colOff>171450</xdr:colOff>
      <xdr:row>135</xdr:row>
      <xdr:rowOff>0</xdr:rowOff>
    </xdr:from>
    <xdr:to>
      <xdr:col>17</xdr:col>
      <xdr:colOff>542925</xdr:colOff>
      <xdr:row>135</xdr:row>
      <xdr:rowOff>0</xdr:rowOff>
    </xdr:to>
    <xdr:graphicFrame>
      <xdr:nvGraphicFramePr>
        <xdr:cNvPr id="13" name="Chart 18"/>
        <xdr:cNvGraphicFramePr/>
      </xdr:nvGraphicFramePr>
      <xdr:xfrm>
        <a:off x="12106275" y="23917275"/>
        <a:ext cx="8048625" cy="0"/>
      </xdr:xfrm>
      <a:graphic>
        <a:graphicData uri="http://schemas.openxmlformats.org/drawingml/2006/chart">
          <c:chart xmlns:c="http://schemas.openxmlformats.org/drawingml/2006/chart" r:id="rId13"/>
        </a:graphicData>
      </a:graphic>
    </xdr:graphicFrame>
    <xdr:clientData/>
  </xdr:twoCellAnchor>
  <xdr:twoCellAnchor>
    <xdr:from>
      <xdr:col>4</xdr:col>
      <xdr:colOff>85725</xdr:colOff>
      <xdr:row>135</xdr:row>
      <xdr:rowOff>0</xdr:rowOff>
    </xdr:from>
    <xdr:to>
      <xdr:col>10</xdr:col>
      <xdr:colOff>571500</xdr:colOff>
      <xdr:row>135</xdr:row>
      <xdr:rowOff>0</xdr:rowOff>
    </xdr:to>
    <xdr:graphicFrame>
      <xdr:nvGraphicFramePr>
        <xdr:cNvPr id="14" name="Chart 24"/>
        <xdr:cNvGraphicFramePr/>
      </xdr:nvGraphicFramePr>
      <xdr:xfrm>
        <a:off x="4171950" y="23917275"/>
        <a:ext cx="8334375" cy="0"/>
      </xdr:xfrm>
      <a:graphic>
        <a:graphicData uri="http://schemas.openxmlformats.org/drawingml/2006/chart">
          <c:chart xmlns:c="http://schemas.openxmlformats.org/drawingml/2006/chart" r:id="rId14"/>
        </a:graphicData>
      </a:graphic>
    </xdr:graphicFrame>
    <xdr:clientData/>
  </xdr:twoCellAnchor>
  <xdr:twoCellAnchor>
    <xdr:from>
      <xdr:col>4</xdr:col>
      <xdr:colOff>85725</xdr:colOff>
      <xdr:row>135</xdr:row>
      <xdr:rowOff>0</xdr:rowOff>
    </xdr:from>
    <xdr:to>
      <xdr:col>10</xdr:col>
      <xdr:colOff>561975</xdr:colOff>
      <xdr:row>135</xdr:row>
      <xdr:rowOff>0</xdr:rowOff>
    </xdr:to>
    <xdr:graphicFrame>
      <xdr:nvGraphicFramePr>
        <xdr:cNvPr id="15" name="Chart 25"/>
        <xdr:cNvGraphicFramePr/>
      </xdr:nvGraphicFramePr>
      <xdr:xfrm>
        <a:off x="4171950" y="23917275"/>
        <a:ext cx="8324850" cy="0"/>
      </xdr:xfrm>
      <a:graphic>
        <a:graphicData uri="http://schemas.openxmlformats.org/drawingml/2006/chart">
          <c:chart xmlns:c="http://schemas.openxmlformats.org/drawingml/2006/chart" r:id="rId15"/>
        </a:graphicData>
      </a:graphic>
    </xdr:graphicFrame>
    <xdr:clientData/>
  </xdr:twoCellAnchor>
  <xdr:twoCellAnchor>
    <xdr:from>
      <xdr:col>12</xdr:col>
      <xdr:colOff>76200</xdr:colOff>
      <xdr:row>135</xdr:row>
      <xdr:rowOff>0</xdr:rowOff>
    </xdr:from>
    <xdr:to>
      <xdr:col>23</xdr:col>
      <xdr:colOff>219075</xdr:colOff>
      <xdr:row>135</xdr:row>
      <xdr:rowOff>0</xdr:rowOff>
    </xdr:to>
    <xdr:graphicFrame>
      <xdr:nvGraphicFramePr>
        <xdr:cNvPr id="16" name="Chart 26"/>
        <xdr:cNvGraphicFramePr/>
      </xdr:nvGraphicFramePr>
      <xdr:xfrm>
        <a:off x="14058900" y="23917275"/>
        <a:ext cx="12458700" cy="0"/>
      </xdr:xfrm>
      <a:graphic>
        <a:graphicData uri="http://schemas.openxmlformats.org/drawingml/2006/chart">
          <c:chart xmlns:c="http://schemas.openxmlformats.org/drawingml/2006/chart" r:id="rId16"/>
        </a:graphicData>
      </a:graphic>
    </xdr:graphicFrame>
    <xdr:clientData/>
  </xdr:twoCellAnchor>
  <xdr:twoCellAnchor>
    <xdr:from>
      <xdr:col>12</xdr:col>
      <xdr:colOff>76200</xdr:colOff>
      <xdr:row>135</xdr:row>
      <xdr:rowOff>0</xdr:rowOff>
    </xdr:from>
    <xdr:to>
      <xdr:col>23</xdr:col>
      <xdr:colOff>219075</xdr:colOff>
      <xdr:row>135</xdr:row>
      <xdr:rowOff>0</xdr:rowOff>
    </xdr:to>
    <xdr:graphicFrame>
      <xdr:nvGraphicFramePr>
        <xdr:cNvPr id="17" name="Chart 27"/>
        <xdr:cNvGraphicFramePr/>
      </xdr:nvGraphicFramePr>
      <xdr:xfrm>
        <a:off x="14058900" y="23917275"/>
        <a:ext cx="12458700" cy="0"/>
      </xdr:xfrm>
      <a:graphic>
        <a:graphicData uri="http://schemas.openxmlformats.org/drawingml/2006/chart">
          <c:chart xmlns:c="http://schemas.openxmlformats.org/drawingml/2006/chart" r:id="rId17"/>
        </a:graphicData>
      </a:graphic>
    </xdr:graphicFrame>
    <xdr:clientData/>
  </xdr:twoCellAnchor>
  <xdr:twoCellAnchor>
    <xdr:from>
      <xdr:col>15</xdr:col>
      <xdr:colOff>76200</xdr:colOff>
      <xdr:row>135</xdr:row>
      <xdr:rowOff>0</xdr:rowOff>
    </xdr:from>
    <xdr:to>
      <xdr:col>25</xdr:col>
      <xdr:colOff>990600</xdr:colOff>
      <xdr:row>135</xdr:row>
      <xdr:rowOff>0</xdr:rowOff>
    </xdr:to>
    <xdr:graphicFrame>
      <xdr:nvGraphicFramePr>
        <xdr:cNvPr id="18" name="Chart 28"/>
        <xdr:cNvGraphicFramePr/>
      </xdr:nvGraphicFramePr>
      <xdr:xfrm>
        <a:off x="17402175" y="23917275"/>
        <a:ext cx="12172950" cy="0"/>
      </xdr:xfrm>
      <a:graphic>
        <a:graphicData uri="http://schemas.openxmlformats.org/drawingml/2006/chart">
          <c:chart xmlns:c="http://schemas.openxmlformats.org/drawingml/2006/chart" r:id="rId18"/>
        </a:graphicData>
      </a:graphic>
    </xdr:graphicFrame>
    <xdr:clientData/>
  </xdr:twoCellAnchor>
  <xdr:twoCellAnchor>
    <xdr:from>
      <xdr:col>15</xdr:col>
      <xdr:colOff>76200</xdr:colOff>
      <xdr:row>135</xdr:row>
      <xdr:rowOff>0</xdr:rowOff>
    </xdr:from>
    <xdr:to>
      <xdr:col>26</xdr:col>
      <xdr:colOff>209550</xdr:colOff>
      <xdr:row>135</xdr:row>
      <xdr:rowOff>0</xdr:rowOff>
    </xdr:to>
    <xdr:graphicFrame>
      <xdr:nvGraphicFramePr>
        <xdr:cNvPr id="19" name="Chart 29"/>
        <xdr:cNvGraphicFramePr/>
      </xdr:nvGraphicFramePr>
      <xdr:xfrm>
        <a:off x="17402175" y="23917275"/>
        <a:ext cx="12534900" cy="0"/>
      </xdr:xfrm>
      <a:graphic>
        <a:graphicData uri="http://schemas.openxmlformats.org/drawingml/2006/chart">
          <c:chart xmlns:c="http://schemas.openxmlformats.org/drawingml/2006/chart" r:id="rId19"/>
        </a:graphicData>
      </a:graphic>
    </xdr:graphicFrame>
    <xdr:clientData/>
  </xdr:twoCellAnchor>
  <xdr:twoCellAnchor>
    <xdr:from>
      <xdr:col>36</xdr:col>
      <xdr:colOff>76200</xdr:colOff>
      <xdr:row>135</xdr:row>
      <xdr:rowOff>0</xdr:rowOff>
    </xdr:from>
    <xdr:to>
      <xdr:col>47</xdr:col>
      <xdr:colOff>571500</xdr:colOff>
      <xdr:row>135</xdr:row>
      <xdr:rowOff>0</xdr:rowOff>
    </xdr:to>
    <xdr:graphicFrame>
      <xdr:nvGraphicFramePr>
        <xdr:cNvPr id="20" name="Chart 32"/>
        <xdr:cNvGraphicFramePr/>
      </xdr:nvGraphicFramePr>
      <xdr:xfrm>
        <a:off x="40976550" y="23917275"/>
        <a:ext cx="13401675" cy="0"/>
      </xdr:xfrm>
      <a:graphic>
        <a:graphicData uri="http://schemas.openxmlformats.org/drawingml/2006/chart">
          <c:chart xmlns:c="http://schemas.openxmlformats.org/drawingml/2006/chart" r:id="rId20"/>
        </a:graphicData>
      </a:graphic>
    </xdr:graphicFrame>
    <xdr:clientData/>
  </xdr:twoCellAnchor>
  <xdr:twoCellAnchor>
    <xdr:from>
      <xdr:col>12</xdr:col>
      <xdr:colOff>57150</xdr:colOff>
      <xdr:row>135</xdr:row>
      <xdr:rowOff>0</xdr:rowOff>
    </xdr:from>
    <xdr:to>
      <xdr:col>19</xdr:col>
      <xdr:colOff>523875</xdr:colOff>
      <xdr:row>135</xdr:row>
      <xdr:rowOff>0</xdr:rowOff>
    </xdr:to>
    <xdr:graphicFrame>
      <xdr:nvGraphicFramePr>
        <xdr:cNvPr id="21" name="Chart 34"/>
        <xdr:cNvGraphicFramePr/>
      </xdr:nvGraphicFramePr>
      <xdr:xfrm>
        <a:off x="14039850" y="23917275"/>
        <a:ext cx="8296275" cy="0"/>
      </xdr:xfrm>
      <a:graphic>
        <a:graphicData uri="http://schemas.openxmlformats.org/drawingml/2006/chart">
          <c:chart xmlns:c="http://schemas.openxmlformats.org/drawingml/2006/chart" r:id="rId21"/>
        </a:graphicData>
      </a:graphic>
    </xdr:graphicFrame>
    <xdr:clientData/>
  </xdr:twoCellAnchor>
  <xdr:twoCellAnchor>
    <xdr:from>
      <xdr:col>12</xdr:col>
      <xdr:colOff>85725</xdr:colOff>
      <xdr:row>135</xdr:row>
      <xdr:rowOff>0</xdr:rowOff>
    </xdr:from>
    <xdr:to>
      <xdr:col>19</xdr:col>
      <xdr:colOff>552450</xdr:colOff>
      <xdr:row>135</xdr:row>
      <xdr:rowOff>0</xdr:rowOff>
    </xdr:to>
    <xdr:graphicFrame>
      <xdr:nvGraphicFramePr>
        <xdr:cNvPr id="22" name="Chart 35"/>
        <xdr:cNvGraphicFramePr/>
      </xdr:nvGraphicFramePr>
      <xdr:xfrm>
        <a:off x="14068425" y="23917275"/>
        <a:ext cx="8296275" cy="0"/>
      </xdr:xfrm>
      <a:graphic>
        <a:graphicData uri="http://schemas.openxmlformats.org/drawingml/2006/chart">
          <c:chart xmlns:c="http://schemas.openxmlformats.org/drawingml/2006/chart" r:id="rId22"/>
        </a:graphicData>
      </a:graphic>
    </xdr:graphicFrame>
    <xdr:clientData/>
  </xdr:twoCellAnchor>
  <xdr:twoCellAnchor>
    <xdr:from>
      <xdr:col>13</xdr:col>
      <xdr:colOff>0</xdr:colOff>
      <xdr:row>135</xdr:row>
      <xdr:rowOff>0</xdr:rowOff>
    </xdr:from>
    <xdr:to>
      <xdr:col>20</xdr:col>
      <xdr:colOff>533400</xdr:colOff>
      <xdr:row>135</xdr:row>
      <xdr:rowOff>0</xdr:rowOff>
    </xdr:to>
    <xdr:graphicFrame>
      <xdr:nvGraphicFramePr>
        <xdr:cNvPr id="23" name="Chart 36"/>
        <xdr:cNvGraphicFramePr/>
      </xdr:nvGraphicFramePr>
      <xdr:xfrm>
        <a:off x="15068550" y="23917275"/>
        <a:ext cx="8420100" cy="0"/>
      </xdr:xfrm>
      <a:graphic>
        <a:graphicData uri="http://schemas.openxmlformats.org/drawingml/2006/chart">
          <c:chart xmlns:c="http://schemas.openxmlformats.org/drawingml/2006/chart" r:id="rId23"/>
        </a:graphicData>
      </a:graphic>
    </xdr:graphicFrame>
    <xdr:clientData/>
  </xdr:twoCellAnchor>
  <xdr:twoCellAnchor>
    <xdr:from>
      <xdr:col>7</xdr:col>
      <xdr:colOff>104775</xdr:colOff>
      <xdr:row>135</xdr:row>
      <xdr:rowOff>0</xdr:rowOff>
    </xdr:from>
    <xdr:to>
      <xdr:col>12</xdr:col>
      <xdr:colOff>962025</xdr:colOff>
      <xdr:row>135</xdr:row>
      <xdr:rowOff>0</xdr:rowOff>
    </xdr:to>
    <xdr:graphicFrame>
      <xdr:nvGraphicFramePr>
        <xdr:cNvPr id="24" name="Chart 37"/>
        <xdr:cNvGraphicFramePr/>
      </xdr:nvGraphicFramePr>
      <xdr:xfrm>
        <a:off x="7477125" y="23917275"/>
        <a:ext cx="7467600" cy="0"/>
      </xdr:xfrm>
      <a:graphic>
        <a:graphicData uri="http://schemas.openxmlformats.org/drawingml/2006/chart">
          <c:chart xmlns:c="http://schemas.openxmlformats.org/drawingml/2006/chart" r:id="rId24"/>
        </a:graphicData>
      </a:graphic>
    </xdr:graphicFrame>
    <xdr:clientData/>
  </xdr:twoCellAnchor>
  <xdr:twoCellAnchor>
    <xdr:from>
      <xdr:col>8</xdr:col>
      <xdr:colOff>85725</xdr:colOff>
      <xdr:row>135</xdr:row>
      <xdr:rowOff>0</xdr:rowOff>
    </xdr:from>
    <xdr:to>
      <xdr:col>12</xdr:col>
      <xdr:colOff>733425</xdr:colOff>
      <xdr:row>135</xdr:row>
      <xdr:rowOff>0</xdr:rowOff>
    </xdr:to>
    <xdr:graphicFrame>
      <xdr:nvGraphicFramePr>
        <xdr:cNvPr id="25" name="Chart 39"/>
        <xdr:cNvGraphicFramePr/>
      </xdr:nvGraphicFramePr>
      <xdr:xfrm>
        <a:off x="8553450" y="23917275"/>
        <a:ext cx="6162675" cy="0"/>
      </xdr:xfrm>
      <a:graphic>
        <a:graphicData uri="http://schemas.openxmlformats.org/drawingml/2006/chart">
          <c:chart xmlns:c="http://schemas.openxmlformats.org/drawingml/2006/chart" r:id="rId25"/>
        </a:graphicData>
      </a:graphic>
    </xdr:graphicFrame>
    <xdr:clientData/>
  </xdr:twoCellAnchor>
  <xdr:twoCellAnchor>
    <xdr:from>
      <xdr:col>9</xdr:col>
      <xdr:colOff>1066800</xdr:colOff>
      <xdr:row>135</xdr:row>
      <xdr:rowOff>0</xdr:rowOff>
    </xdr:from>
    <xdr:to>
      <xdr:col>14</xdr:col>
      <xdr:colOff>1000125</xdr:colOff>
      <xdr:row>135</xdr:row>
      <xdr:rowOff>0</xdr:rowOff>
    </xdr:to>
    <xdr:graphicFrame>
      <xdr:nvGraphicFramePr>
        <xdr:cNvPr id="26" name="Chart 40"/>
        <xdr:cNvGraphicFramePr/>
      </xdr:nvGraphicFramePr>
      <xdr:xfrm>
        <a:off x="11268075" y="23917275"/>
        <a:ext cx="5915025" cy="0"/>
      </xdr:xfrm>
      <a:graphic>
        <a:graphicData uri="http://schemas.openxmlformats.org/drawingml/2006/chart">
          <c:chart xmlns:c="http://schemas.openxmlformats.org/drawingml/2006/chart" r:id="rId26"/>
        </a:graphicData>
      </a:graphic>
    </xdr:graphicFrame>
    <xdr:clientData/>
  </xdr:twoCellAnchor>
  <xdr:twoCellAnchor>
    <xdr:from>
      <xdr:col>7</xdr:col>
      <xdr:colOff>76200</xdr:colOff>
      <xdr:row>135</xdr:row>
      <xdr:rowOff>0</xdr:rowOff>
    </xdr:from>
    <xdr:to>
      <xdr:col>11</xdr:col>
      <xdr:colOff>466725</xdr:colOff>
      <xdr:row>135</xdr:row>
      <xdr:rowOff>0</xdr:rowOff>
    </xdr:to>
    <xdr:graphicFrame>
      <xdr:nvGraphicFramePr>
        <xdr:cNvPr id="27" name="Chart 41"/>
        <xdr:cNvGraphicFramePr/>
      </xdr:nvGraphicFramePr>
      <xdr:xfrm>
        <a:off x="7448550" y="23917275"/>
        <a:ext cx="5991225" cy="0"/>
      </xdr:xfrm>
      <a:graphic>
        <a:graphicData uri="http://schemas.openxmlformats.org/drawingml/2006/chart">
          <c:chart xmlns:c="http://schemas.openxmlformats.org/drawingml/2006/chart" r:id="rId27"/>
        </a:graphicData>
      </a:graphic>
    </xdr:graphicFrame>
    <xdr:clientData/>
  </xdr:twoCellAnchor>
  <xdr:twoCellAnchor>
    <xdr:from>
      <xdr:col>10</xdr:col>
      <xdr:colOff>171450</xdr:colOff>
      <xdr:row>135</xdr:row>
      <xdr:rowOff>0</xdr:rowOff>
    </xdr:from>
    <xdr:to>
      <xdr:col>15</xdr:col>
      <xdr:colOff>504825</xdr:colOff>
      <xdr:row>135</xdr:row>
      <xdr:rowOff>0</xdr:rowOff>
    </xdr:to>
    <xdr:graphicFrame>
      <xdr:nvGraphicFramePr>
        <xdr:cNvPr id="28" name="Chart 42"/>
        <xdr:cNvGraphicFramePr/>
      </xdr:nvGraphicFramePr>
      <xdr:xfrm>
        <a:off x="12106275" y="23917275"/>
        <a:ext cx="5724525" cy="0"/>
      </xdr:xfrm>
      <a:graphic>
        <a:graphicData uri="http://schemas.openxmlformats.org/drawingml/2006/chart">
          <c:chart xmlns:c="http://schemas.openxmlformats.org/drawingml/2006/chart" r:id="rId28"/>
        </a:graphicData>
      </a:graphic>
    </xdr:graphicFrame>
    <xdr:clientData/>
  </xdr:twoCellAnchor>
  <xdr:twoCellAnchor>
    <xdr:from>
      <xdr:col>17</xdr:col>
      <xdr:colOff>1019175</xdr:colOff>
      <xdr:row>135</xdr:row>
      <xdr:rowOff>0</xdr:rowOff>
    </xdr:from>
    <xdr:to>
      <xdr:col>25</xdr:col>
      <xdr:colOff>228600</xdr:colOff>
      <xdr:row>135</xdr:row>
      <xdr:rowOff>0</xdr:rowOff>
    </xdr:to>
    <xdr:graphicFrame>
      <xdr:nvGraphicFramePr>
        <xdr:cNvPr id="29" name="Chart 43"/>
        <xdr:cNvGraphicFramePr/>
      </xdr:nvGraphicFramePr>
      <xdr:xfrm>
        <a:off x="20631150" y="23917275"/>
        <a:ext cx="8181975" cy="0"/>
      </xdr:xfrm>
      <a:graphic>
        <a:graphicData uri="http://schemas.openxmlformats.org/drawingml/2006/chart">
          <c:chart xmlns:c="http://schemas.openxmlformats.org/drawingml/2006/chart" r:id="rId29"/>
        </a:graphicData>
      </a:graphic>
    </xdr:graphicFrame>
    <xdr:clientData/>
  </xdr:twoCellAnchor>
  <xdr:twoCellAnchor>
    <xdr:from>
      <xdr:col>12</xdr:col>
      <xdr:colOff>76200</xdr:colOff>
      <xdr:row>135</xdr:row>
      <xdr:rowOff>0</xdr:rowOff>
    </xdr:from>
    <xdr:to>
      <xdr:col>23</xdr:col>
      <xdr:colOff>219075</xdr:colOff>
      <xdr:row>135</xdr:row>
      <xdr:rowOff>0</xdr:rowOff>
    </xdr:to>
    <xdr:graphicFrame>
      <xdr:nvGraphicFramePr>
        <xdr:cNvPr id="30" name="Chart 44"/>
        <xdr:cNvGraphicFramePr/>
      </xdr:nvGraphicFramePr>
      <xdr:xfrm>
        <a:off x="14058900" y="23917275"/>
        <a:ext cx="12458700" cy="0"/>
      </xdr:xfrm>
      <a:graphic>
        <a:graphicData uri="http://schemas.openxmlformats.org/drawingml/2006/chart">
          <c:chart xmlns:c="http://schemas.openxmlformats.org/drawingml/2006/chart" r:id="rId30"/>
        </a:graphicData>
      </a:graphic>
    </xdr:graphicFrame>
    <xdr:clientData/>
  </xdr:twoCellAnchor>
  <xdr:twoCellAnchor>
    <xdr:from>
      <xdr:col>15</xdr:col>
      <xdr:colOff>76200</xdr:colOff>
      <xdr:row>135</xdr:row>
      <xdr:rowOff>0</xdr:rowOff>
    </xdr:from>
    <xdr:to>
      <xdr:col>25</xdr:col>
      <xdr:colOff>990600</xdr:colOff>
      <xdr:row>135</xdr:row>
      <xdr:rowOff>0</xdr:rowOff>
    </xdr:to>
    <xdr:graphicFrame>
      <xdr:nvGraphicFramePr>
        <xdr:cNvPr id="31" name="Chart 45"/>
        <xdr:cNvGraphicFramePr/>
      </xdr:nvGraphicFramePr>
      <xdr:xfrm>
        <a:off x="17402175" y="23917275"/>
        <a:ext cx="12172950" cy="0"/>
      </xdr:xfrm>
      <a:graphic>
        <a:graphicData uri="http://schemas.openxmlformats.org/drawingml/2006/chart">
          <c:chart xmlns:c="http://schemas.openxmlformats.org/drawingml/2006/chart" r:id="rId31"/>
        </a:graphicData>
      </a:graphic>
    </xdr:graphicFrame>
    <xdr:clientData/>
  </xdr:twoCellAnchor>
  <xdr:twoCellAnchor>
    <xdr:from>
      <xdr:col>15</xdr:col>
      <xdr:colOff>76200</xdr:colOff>
      <xdr:row>135</xdr:row>
      <xdr:rowOff>0</xdr:rowOff>
    </xdr:from>
    <xdr:to>
      <xdr:col>26</xdr:col>
      <xdr:colOff>209550</xdr:colOff>
      <xdr:row>135</xdr:row>
      <xdr:rowOff>0</xdr:rowOff>
    </xdr:to>
    <xdr:graphicFrame>
      <xdr:nvGraphicFramePr>
        <xdr:cNvPr id="32" name="Chart 46"/>
        <xdr:cNvGraphicFramePr/>
      </xdr:nvGraphicFramePr>
      <xdr:xfrm>
        <a:off x="17402175" y="23917275"/>
        <a:ext cx="12534900" cy="0"/>
      </xdr:xfrm>
      <a:graphic>
        <a:graphicData uri="http://schemas.openxmlformats.org/drawingml/2006/chart">
          <c:chart xmlns:c="http://schemas.openxmlformats.org/drawingml/2006/chart" r:id="rId32"/>
        </a:graphicData>
      </a:graphic>
    </xdr:graphicFrame>
    <xdr:clientData/>
  </xdr:twoCellAnchor>
  <xdr:twoCellAnchor>
    <xdr:from>
      <xdr:col>4</xdr:col>
      <xdr:colOff>85725</xdr:colOff>
      <xdr:row>135</xdr:row>
      <xdr:rowOff>0</xdr:rowOff>
    </xdr:from>
    <xdr:to>
      <xdr:col>10</xdr:col>
      <xdr:colOff>571500</xdr:colOff>
      <xdr:row>135</xdr:row>
      <xdr:rowOff>0</xdr:rowOff>
    </xdr:to>
    <xdr:graphicFrame>
      <xdr:nvGraphicFramePr>
        <xdr:cNvPr id="33" name="Chart 47"/>
        <xdr:cNvGraphicFramePr/>
      </xdr:nvGraphicFramePr>
      <xdr:xfrm>
        <a:off x="4171950" y="23917275"/>
        <a:ext cx="8334375" cy="0"/>
      </xdr:xfrm>
      <a:graphic>
        <a:graphicData uri="http://schemas.openxmlformats.org/drawingml/2006/chart">
          <c:chart xmlns:c="http://schemas.openxmlformats.org/drawingml/2006/chart" r:id="rId33"/>
        </a:graphicData>
      </a:graphic>
    </xdr:graphicFrame>
    <xdr:clientData/>
  </xdr:twoCellAnchor>
  <xdr:twoCellAnchor>
    <xdr:from>
      <xdr:col>4</xdr:col>
      <xdr:colOff>85725</xdr:colOff>
      <xdr:row>135</xdr:row>
      <xdr:rowOff>0</xdr:rowOff>
    </xdr:from>
    <xdr:to>
      <xdr:col>10</xdr:col>
      <xdr:colOff>561975</xdr:colOff>
      <xdr:row>135</xdr:row>
      <xdr:rowOff>0</xdr:rowOff>
    </xdr:to>
    <xdr:graphicFrame>
      <xdr:nvGraphicFramePr>
        <xdr:cNvPr id="34" name="Chart 48"/>
        <xdr:cNvGraphicFramePr/>
      </xdr:nvGraphicFramePr>
      <xdr:xfrm>
        <a:off x="4171950" y="23917275"/>
        <a:ext cx="8324850" cy="0"/>
      </xdr:xfrm>
      <a:graphic>
        <a:graphicData uri="http://schemas.openxmlformats.org/drawingml/2006/chart">
          <c:chart xmlns:c="http://schemas.openxmlformats.org/drawingml/2006/chart" r:id="rId34"/>
        </a:graphicData>
      </a:graphic>
    </xdr:graphicFrame>
    <xdr:clientData/>
  </xdr:twoCellAnchor>
  <xdr:twoCellAnchor>
    <xdr:from>
      <xdr:col>8</xdr:col>
      <xdr:colOff>85725</xdr:colOff>
      <xdr:row>135</xdr:row>
      <xdr:rowOff>0</xdr:rowOff>
    </xdr:from>
    <xdr:to>
      <xdr:col>16</xdr:col>
      <xdr:colOff>657225</xdr:colOff>
      <xdr:row>135</xdr:row>
      <xdr:rowOff>0</xdr:rowOff>
    </xdr:to>
    <xdr:graphicFrame>
      <xdr:nvGraphicFramePr>
        <xdr:cNvPr id="35" name="Chart 49"/>
        <xdr:cNvGraphicFramePr/>
      </xdr:nvGraphicFramePr>
      <xdr:xfrm>
        <a:off x="8553450" y="23917275"/>
        <a:ext cx="10572750" cy="0"/>
      </xdr:xfrm>
      <a:graphic>
        <a:graphicData uri="http://schemas.openxmlformats.org/drawingml/2006/chart">
          <c:chart xmlns:c="http://schemas.openxmlformats.org/drawingml/2006/chart" r:id="rId35"/>
        </a:graphicData>
      </a:graphic>
    </xdr:graphicFrame>
    <xdr:clientData/>
  </xdr:twoCellAnchor>
  <xdr:twoCellAnchor>
    <xdr:from>
      <xdr:col>9</xdr:col>
      <xdr:colOff>76200</xdr:colOff>
      <xdr:row>135</xdr:row>
      <xdr:rowOff>0</xdr:rowOff>
    </xdr:from>
    <xdr:to>
      <xdr:col>17</xdr:col>
      <xdr:colOff>47625</xdr:colOff>
      <xdr:row>135</xdr:row>
      <xdr:rowOff>0</xdr:rowOff>
    </xdr:to>
    <xdr:graphicFrame>
      <xdr:nvGraphicFramePr>
        <xdr:cNvPr id="36" name="Chart 50"/>
        <xdr:cNvGraphicFramePr/>
      </xdr:nvGraphicFramePr>
      <xdr:xfrm>
        <a:off x="10277475" y="23917275"/>
        <a:ext cx="9382125" cy="0"/>
      </xdr:xfrm>
      <a:graphic>
        <a:graphicData uri="http://schemas.openxmlformats.org/drawingml/2006/chart">
          <c:chart xmlns:c="http://schemas.openxmlformats.org/drawingml/2006/chart" r:id="rId36"/>
        </a:graphicData>
      </a:graphic>
    </xdr:graphicFrame>
    <xdr:clientData/>
  </xdr:twoCellAnchor>
  <xdr:twoCellAnchor>
    <xdr:from>
      <xdr:col>7</xdr:col>
      <xdr:colOff>76200</xdr:colOff>
      <xdr:row>135</xdr:row>
      <xdr:rowOff>0</xdr:rowOff>
    </xdr:from>
    <xdr:to>
      <xdr:col>13</xdr:col>
      <xdr:colOff>723900</xdr:colOff>
      <xdr:row>135</xdr:row>
      <xdr:rowOff>0</xdr:rowOff>
    </xdr:to>
    <xdr:graphicFrame>
      <xdr:nvGraphicFramePr>
        <xdr:cNvPr id="37" name="Chart 51"/>
        <xdr:cNvGraphicFramePr/>
      </xdr:nvGraphicFramePr>
      <xdr:xfrm>
        <a:off x="7448550" y="23917275"/>
        <a:ext cx="8343900" cy="0"/>
      </xdr:xfrm>
      <a:graphic>
        <a:graphicData uri="http://schemas.openxmlformats.org/drawingml/2006/chart">
          <c:chart xmlns:c="http://schemas.openxmlformats.org/drawingml/2006/chart" r:id="rId37"/>
        </a:graphicData>
      </a:graphic>
    </xdr:graphicFrame>
    <xdr:clientData/>
  </xdr:twoCellAnchor>
  <xdr:twoCellAnchor>
    <xdr:from>
      <xdr:col>10</xdr:col>
      <xdr:colOff>171450</xdr:colOff>
      <xdr:row>135</xdr:row>
      <xdr:rowOff>0</xdr:rowOff>
    </xdr:from>
    <xdr:to>
      <xdr:col>17</xdr:col>
      <xdr:colOff>542925</xdr:colOff>
      <xdr:row>135</xdr:row>
      <xdr:rowOff>0</xdr:rowOff>
    </xdr:to>
    <xdr:graphicFrame>
      <xdr:nvGraphicFramePr>
        <xdr:cNvPr id="38" name="Chart 52"/>
        <xdr:cNvGraphicFramePr/>
      </xdr:nvGraphicFramePr>
      <xdr:xfrm>
        <a:off x="12106275" y="23917275"/>
        <a:ext cx="8048625" cy="0"/>
      </xdr:xfrm>
      <a:graphic>
        <a:graphicData uri="http://schemas.openxmlformats.org/drawingml/2006/chart">
          <c:chart xmlns:c="http://schemas.openxmlformats.org/drawingml/2006/chart" r:id="rId38"/>
        </a:graphicData>
      </a:graphic>
    </xdr:graphicFrame>
    <xdr:clientData/>
  </xdr:twoCellAnchor>
  <xdr:twoCellAnchor>
    <xdr:from>
      <xdr:col>4</xdr:col>
      <xdr:colOff>85725</xdr:colOff>
      <xdr:row>135</xdr:row>
      <xdr:rowOff>0</xdr:rowOff>
    </xdr:from>
    <xdr:to>
      <xdr:col>10</xdr:col>
      <xdr:colOff>571500</xdr:colOff>
      <xdr:row>135</xdr:row>
      <xdr:rowOff>0</xdr:rowOff>
    </xdr:to>
    <xdr:graphicFrame>
      <xdr:nvGraphicFramePr>
        <xdr:cNvPr id="39" name="Chart 53"/>
        <xdr:cNvGraphicFramePr/>
      </xdr:nvGraphicFramePr>
      <xdr:xfrm>
        <a:off x="4171950" y="23917275"/>
        <a:ext cx="8334375" cy="0"/>
      </xdr:xfrm>
      <a:graphic>
        <a:graphicData uri="http://schemas.openxmlformats.org/drawingml/2006/chart">
          <c:chart xmlns:c="http://schemas.openxmlformats.org/drawingml/2006/chart" r:id="rId39"/>
        </a:graphicData>
      </a:graphic>
    </xdr:graphicFrame>
    <xdr:clientData/>
  </xdr:twoCellAnchor>
  <xdr:twoCellAnchor>
    <xdr:from>
      <xdr:col>4</xdr:col>
      <xdr:colOff>85725</xdr:colOff>
      <xdr:row>135</xdr:row>
      <xdr:rowOff>0</xdr:rowOff>
    </xdr:from>
    <xdr:to>
      <xdr:col>10</xdr:col>
      <xdr:colOff>561975</xdr:colOff>
      <xdr:row>135</xdr:row>
      <xdr:rowOff>0</xdr:rowOff>
    </xdr:to>
    <xdr:graphicFrame>
      <xdr:nvGraphicFramePr>
        <xdr:cNvPr id="40" name="Chart 54"/>
        <xdr:cNvGraphicFramePr/>
      </xdr:nvGraphicFramePr>
      <xdr:xfrm>
        <a:off x="4171950" y="23917275"/>
        <a:ext cx="8324850" cy="0"/>
      </xdr:xfrm>
      <a:graphic>
        <a:graphicData uri="http://schemas.openxmlformats.org/drawingml/2006/chart">
          <c:chart xmlns:c="http://schemas.openxmlformats.org/drawingml/2006/chart" r:id="rId40"/>
        </a:graphicData>
      </a:graphic>
    </xdr:graphicFrame>
    <xdr:clientData/>
  </xdr:twoCellAnchor>
  <xdr:twoCellAnchor>
    <xdr:from>
      <xdr:col>12</xdr:col>
      <xdr:colOff>76200</xdr:colOff>
      <xdr:row>135</xdr:row>
      <xdr:rowOff>0</xdr:rowOff>
    </xdr:from>
    <xdr:to>
      <xdr:col>23</xdr:col>
      <xdr:colOff>219075</xdr:colOff>
      <xdr:row>135</xdr:row>
      <xdr:rowOff>0</xdr:rowOff>
    </xdr:to>
    <xdr:graphicFrame>
      <xdr:nvGraphicFramePr>
        <xdr:cNvPr id="41" name="Chart 55"/>
        <xdr:cNvGraphicFramePr/>
      </xdr:nvGraphicFramePr>
      <xdr:xfrm>
        <a:off x="14058900" y="23917275"/>
        <a:ext cx="12458700" cy="0"/>
      </xdr:xfrm>
      <a:graphic>
        <a:graphicData uri="http://schemas.openxmlformats.org/drawingml/2006/chart">
          <c:chart xmlns:c="http://schemas.openxmlformats.org/drawingml/2006/chart" r:id="rId41"/>
        </a:graphicData>
      </a:graphic>
    </xdr:graphicFrame>
    <xdr:clientData/>
  </xdr:twoCellAnchor>
  <xdr:twoCellAnchor>
    <xdr:from>
      <xdr:col>12</xdr:col>
      <xdr:colOff>76200</xdr:colOff>
      <xdr:row>135</xdr:row>
      <xdr:rowOff>0</xdr:rowOff>
    </xdr:from>
    <xdr:to>
      <xdr:col>23</xdr:col>
      <xdr:colOff>219075</xdr:colOff>
      <xdr:row>135</xdr:row>
      <xdr:rowOff>0</xdr:rowOff>
    </xdr:to>
    <xdr:graphicFrame>
      <xdr:nvGraphicFramePr>
        <xdr:cNvPr id="42" name="Chart 56"/>
        <xdr:cNvGraphicFramePr/>
      </xdr:nvGraphicFramePr>
      <xdr:xfrm>
        <a:off x="14058900" y="23917275"/>
        <a:ext cx="12458700" cy="0"/>
      </xdr:xfrm>
      <a:graphic>
        <a:graphicData uri="http://schemas.openxmlformats.org/drawingml/2006/chart">
          <c:chart xmlns:c="http://schemas.openxmlformats.org/drawingml/2006/chart" r:id="rId42"/>
        </a:graphicData>
      </a:graphic>
    </xdr:graphicFrame>
    <xdr:clientData/>
  </xdr:twoCellAnchor>
  <xdr:twoCellAnchor>
    <xdr:from>
      <xdr:col>15</xdr:col>
      <xdr:colOff>76200</xdr:colOff>
      <xdr:row>135</xdr:row>
      <xdr:rowOff>0</xdr:rowOff>
    </xdr:from>
    <xdr:to>
      <xdr:col>25</xdr:col>
      <xdr:colOff>990600</xdr:colOff>
      <xdr:row>135</xdr:row>
      <xdr:rowOff>0</xdr:rowOff>
    </xdr:to>
    <xdr:graphicFrame>
      <xdr:nvGraphicFramePr>
        <xdr:cNvPr id="43" name="Chart 57"/>
        <xdr:cNvGraphicFramePr/>
      </xdr:nvGraphicFramePr>
      <xdr:xfrm>
        <a:off x="17402175" y="23917275"/>
        <a:ext cx="12172950" cy="0"/>
      </xdr:xfrm>
      <a:graphic>
        <a:graphicData uri="http://schemas.openxmlformats.org/drawingml/2006/chart">
          <c:chart xmlns:c="http://schemas.openxmlformats.org/drawingml/2006/chart" r:id="rId43"/>
        </a:graphicData>
      </a:graphic>
    </xdr:graphicFrame>
    <xdr:clientData/>
  </xdr:twoCellAnchor>
  <xdr:twoCellAnchor>
    <xdr:from>
      <xdr:col>15</xdr:col>
      <xdr:colOff>76200</xdr:colOff>
      <xdr:row>135</xdr:row>
      <xdr:rowOff>0</xdr:rowOff>
    </xdr:from>
    <xdr:to>
      <xdr:col>26</xdr:col>
      <xdr:colOff>209550</xdr:colOff>
      <xdr:row>135</xdr:row>
      <xdr:rowOff>0</xdr:rowOff>
    </xdr:to>
    <xdr:graphicFrame>
      <xdr:nvGraphicFramePr>
        <xdr:cNvPr id="44" name="Chart 58"/>
        <xdr:cNvGraphicFramePr/>
      </xdr:nvGraphicFramePr>
      <xdr:xfrm>
        <a:off x="17402175" y="23917275"/>
        <a:ext cx="12534900" cy="0"/>
      </xdr:xfrm>
      <a:graphic>
        <a:graphicData uri="http://schemas.openxmlformats.org/drawingml/2006/chart">
          <c:chart xmlns:c="http://schemas.openxmlformats.org/drawingml/2006/chart" r:id="rId44"/>
        </a:graphicData>
      </a:graphic>
    </xdr:graphicFrame>
    <xdr:clientData/>
  </xdr:twoCellAnchor>
  <xdr:twoCellAnchor>
    <xdr:from>
      <xdr:col>36</xdr:col>
      <xdr:colOff>76200</xdr:colOff>
      <xdr:row>135</xdr:row>
      <xdr:rowOff>0</xdr:rowOff>
    </xdr:from>
    <xdr:to>
      <xdr:col>47</xdr:col>
      <xdr:colOff>571500</xdr:colOff>
      <xdr:row>135</xdr:row>
      <xdr:rowOff>0</xdr:rowOff>
    </xdr:to>
    <xdr:graphicFrame>
      <xdr:nvGraphicFramePr>
        <xdr:cNvPr id="45" name="Chart 59"/>
        <xdr:cNvGraphicFramePr/>
      </xdr:nvGraphicFramePr>
      <xdr:xfrm>
        <a:off x="40976550" y="23917275"/>
        <a:ext cx="13401675" cy="0"/>
      </xdr:xfrm>
      <a:graphic>
        <a:graphicData uri="http://schemas.openxmlformats.org/drawingml/2006/chart">
          <c:chart xmlns:c="http://schemas.openxmlformats.org/drawingml/2006/chart" r:id="rId45"/>
        </a:graphicData>
      </a:graphic>
    </xdr:graphicFrame>
    <xdr:clientData/>
  </xdr:twoCellAnchor>
  <xdr:twoCellAnchor>
    <xdr:from>
      <xdr:col>12</xdr:col>
      <xdr:colOff>57150</xdr:colOff>
      <xdr:row>135</xdr:row>
      <xdr:rowOff>0</xdr:rowOff>
    </xdr:from>
    <xdr:to>
      <xdr:col>19</xdr:col>
      <xdr:colOff>523875</xdr:colOff>
      <xdr:row>135</xdr:row>
      <xdr:rowOff>0</xdr:rowOff>
    </xdr:to>
    <xdr:graphicFrame>
      <xdr:nvGraphicFramePr>
        <xdr:cNvPr id="46" name="Chart 60"/>
        <xdr:cNvGraphicFramePr/>
      </xdr:nvGraphicFramePr>
      <xdr:xfrm>
        <a:off x="14039850" y="23917275"/>
        <a:ext cx="8296275" cy="0"/>
      </xdr:xfrm>
      <a:graphic>
        <a:graphicData uri="http://schemas.openxmlformats.org/drawingml/2006/chart">
          <c:chart xmlns:c="http://schemas.openxmlformats.org/drawingml/2006/chart" r:id="rId46"/>
        </a:graphicData>
      </a:graphic>
    </xdr:graphicFrame>
    <xdr:clientData/>
  </xdr:twoCellAnchor>
  <xdr:twoCellAnchor>
    <xdr:from>
      <xdr:col>12</xdr:col>
      <xdr:colOff>85725</xdr:colOff>
      <xdr:row>135</xdr:row>
      <xdr:rowOff>0</xdr:rowOff>
    </xdr:from>
    <xdr:to>
      <xdr:col>19</xdr:col>
      <xdr:colOff>552450</xdr:colOff>
      <xdr:row>135</xdr:row>
      <xdr:rowOff>0</xdr:rowOff>
    </xdr:to>
    <xdr:graphicFrame>
      <xdr:nvGraphicFramePr>
        <xdr:cNvPr id="47" name="Chart 61"/>
        <xdr:cNvGraphicFramePr/>
      </xdr:nvGraphicFramePr>
      <xdr:xfrm>
        <a:off x="14068425" y="23917275"/>
        <a:ext cx="8296275" cy="0"/>
      </xdr:xfrm>
      <a:graphic>
        <a:graphicData uri="http://schemas.openxmlformats.org/drawingml/2006/chart">
          <c:chart xmlns:c="http://schemas.openxmlformats.org/drawingml/2006/chart" r:id="rId47"/>
        </a:graphicData>
      </a:graphic>
    </xdr:graphicFrame>
    <xdr:clientData/>
  </xdr:twoCellAnchor>
  <xdr:twoCellAnchor>
    <xdr:from>
      <xdr:col>13</xdr:col>
      <xdr:colOff>0</xdr:colOff>
      <xdr:row>135</xdr:row>
      <xdr:rowOff>0</xdr:rowOff>
    </xdr:from>
    <xdr:to>
      <xdr:col>20</xdr:col>
      <xdr:colOff>533400</xdr:colOff>
      <xdr:row>135</xdr:row>
      <xdr:rowOff>0</xdr:rowOff>
    </xdr:to>
    <xdr:graphicFrame>
      <xdr:nvGraphicFramePr>
        <xdr:cNvPr id="48" name="Chart 62"/>
        <xdr:cNvGraphicFramePr/>
      </xdr:nvGraphicFramePr>
      <xdr:xfrm>
        <a:off x="15068550" y="23917275"/>
        <a:ext cx="8420100" cy="0"/>
      </xdr:xfrm>
      <a:graphic>
        <a:graphicData uri="http://schemas.openxmlformats.org/drawingml/2006/chart">
          <c:chart xmlns:c="http://schemas.openxmlformats.org/drawingml/2006/chart" r:id="rId48"/>
        </a:graphicData>
      </a:graphic>
    </xdr:graphicFrame>
    <xdr:clientData/>
  </xdr:twoCellAnchor>
  <xdr:twoCellAnchor>
    <xdr:from>
      <xdr:col>7</xdr:col>
      <xdr:colOff>104775</xdr:colOff>
      <xdr:row>135</xdr:row>
      <xdr:rowOff>0</xdr:rowOff>
    </xdr:from>
    <xdr:to>
      <xdr:col>12</xdr:col>
      <xdr:colOff>962025</xdr:colOff>
      <xdr:row>135</xdr:row>
      <xdr:rowOff>0</xdr:rowOff>
    </xdr:to>
    <xdr:graphicFrame>
      <xdr:nvGraphicFramePr>
        <xdr:cNvPr id="49" name="Chart 63"/>
        <xdr:cNvGraphicFramePr/>
      </xdr:nvGraphicFramePr>
      <xdr:xfrm>
        <a:off x="7477125" y="23917275"/>
        <a:ext cx="7467600" cy="0"/>
      </xdr:xfrm>
      <a:graphic>
        <a:graphicData uri="http://schemas.openxmlformats.org/drawingml/2006/chart">
          <c:chart xmlns:c="http://schemas.openxmlformats.org/drawingml/2006/chart" r:id="rId49"/>
        </a:graphicData>
      </a:graphic>
    </xdr:graphicFrame>
    <xdr:clientData/>
  </xdr:twoCellAnchor>
  <xdr:twoCellAnchor>
    <xdr:from>
      <xdr:col>8</xdr:col>
      <xdr:colOff>85725</xdr:colOff>
      <xdr:row>135</xdr:row>
      <xdr:rowOff>0</xdr:rowOff>
    </xdr:from>
    <xdr:to>
      <xdr:col>12</xdr:col>
      <xdr:colOff>733425</xdr:colOff>
      <xdr:row>135</xdr:row>
      <xdr:rowOff>0</xdr:rowOff>
    </xdr:to>
    <xdr:graphicFrame>
      <xdr:nvGraphicFramePr>
        <xdr:cNvPr id="50" name="Chart 64"/>
        <xdr:cNvGraphicFramePr/>
      </xdr:nvGraphicFramePr>
      <xdr:xfrm>
        <a:off x="8553450" y="23917275"/>
        <a:ext cx="6162675" cy="0"/>
      </xdr:xfrm>
      <a:graphic>
        <a:graphicData uri="http://schemas.openxmlformats.org/drawingml/2006/chart">
          <c:chart xmlns:c="http://schemas.openxmlformats.org/drawingml/2006/chart" r:id="rId50"/>
        </a:graphicData>
      </a:graphic>
    </xdr:graphicFrame>
    <xdr:clientData/>
  </xdr:twoCellAnchor>
  <xdr:twoCellAnchor>
    <xdr:from>
      <xdr:col>9</xdr:col>
      <xdr:colOff>1066800</xdr:colOff>
      <xdr:row>135</xdr:row>
      <xdr:rowOff>0</xdr:rowOff>
    </xdr:from>
    <xdr:to>
      <xdr:col>14</xdr:col>
      <xdr:colOff>1000125</xdr:colOff>
      <xdr:row>135</xdr:row>
      <xdr:rowOff>0</xdr:rowOff>
    </xdr:to>
    <xdr:graphicFrame>
      <xdr:nvGraphicFramePr>
        <xdr:cNvPr id="51" name="Chart 65"/>
        <xdr:cNvGraphicFramePr/>
      </xdr:nvGraphicFramePr>
      <xdr:xfrm>
        <a:off x="11268075" y="23917275"/>
        <a:ext cx="5915025" cy="0"/>
      </xdr:xfrm>
      <a:graphic>
        <a:graphicData uri="http://schemas.openxmlformats.org/drawingml/2006/chart">
          <c:chart xmlns:c="http://schemas.openxmlformats.org/drawingml/2006/chart" r:id="rId51"/>
        </a:graphicData>
      </a:graphic>
    </xdr:graphicFrame>
    <xdr:clientData/>
  </xdr:twoCellAnchor>
  <xdr:twoCellAnchor>
    <xdr:from>
      <xdr:col>7</xdr:col>
      <xdr:colOff>76200</xdr:colOff>
      <xdr:row>135</xdr:row>
      <xdr:rowOff>0</xdr:rowOff>
    </xdr:from>
    <xdr:to>
      <xdr:col>11</xdr:col>
      <xdr:colOff>466725</xdr:colOff>
      <xdr:row>135</xdr:row>
      <xdr:rowOff>0</xdr:rowOff>
    </xdr:to>
    <xdr:graphicFrame>
      <xdr:nvGraphicFramePr>
        <xdr:cNvPr id="52" name="Chart 66"/>
        <xdr:cNvGraphicFramePr/>
      </xdr:nvGraphicFramePr>
      <xdr:xfrm>
        <a:off x="7448550" y="23917275"/>
        <a:ext cx="5991225" cy="0"/>
      </xdr:xfrm>
      <a:graphic>
        <a:graphicData uri="http://schemas.openxmlformats.org/drawingml/2006/chart">
          <c:chart xmlns:c="http://schemas.openxmlformats.org/drawingml/2006/chart" r:id="rId52"/>
        </a:graphicData>
      </a:graphic>
    </xdr:graphicFrame>
    <xdr:clientData/>
  </xdr:twoCellAnchor>
  <xdr:twoCellAnchor>
    <xdr:from>
      <xdr:col>10</xdr:col>
      <xdr:colOff>171450</xdr:colOff>
      <xdr:row>135</xdr:row>
      <xdr:rowOff>0</xdr:rowOff>
    </xdr:from>
    <xdr:to>
      <xdr:col>15</xdr:col>
      <xdr:colOff>504825</xdr:colOff>
      <xdr:row>135</xdr:row>
      <xdr:rowOff>0</xdr:rowOff>
    </xdr:to>
    <xdr:graphicFrame>
      <xdr:nvGraphicFramePr>
        <xdr:cNvPr id="53" name="Chart 67"/>
        <xdr:cNvGraphicFramePr/>
      </xdr:nvGraphicFramePr>
      <xdr:xfrm>
        <a:off x="12106275" y="23917275"/>
        <a:ext cx="5724525" cy="0"/>
      </xdr:xfrm>
      <a:graphic>
        <a:graphicData uri="http://schemas.openxmlformats.org/drawingml/2006/chart">
          <c:chart xmlns:c="http://schemas.openxmlformats.org/drawingml/2006/chart" r:id="rId53"/>
        </a:graphicData>
      </a:graphic>
    </xdr:graphicFrame>
    <xdr:clientData/>
  </xdr:twoCellAnchor>
  <xdr:twoCellAnchor>
    <xdr:from>
      <xdr:col>17</xdr:col>
      <xdr:colOff>1019175</xdr:colOff>
      <xdr:row>135</xdr:row>
      <xdr:rowOff>0</xdr:rowOff>
    </xdr:from>
    <xdr:to>
      <xdr:col>25</xdr:col>
      <xdr:colOff>228600</xdr:colOff>
      <xdr:row>135</xdr:row>
      <xdr:rowOff>0</xdr:rowOff>
    </xdr:to>
    <xdr:graphicFrame>
      <xdr:nvGraphicFramePr>
        <xdr:cNvPr id="54" name="Chart 68"/>
        <xdr:cNvGraphicFramePr/>
      </xdr:nvGraphicFramePr>
      <xdr:xfrm>
        <a:off x="20631150" y="23917275"/>
        <a:ext cx="8181975" cy="0"/>
      </xdr:xfrm>
      <a:graphic>
        <a:graphicData uri="http://schemas.openxmlformats.org/drawingml/2006/chart">
          <c:chart xmlns:c="http://schemas.openxmlformats.org/drawingml/2006/chart" r:id="rId54"/>
        </a:graphicData>
      </a:graphic>
    </xdr:graphicFrame>
    <xdr:clientData/>
  </xdr:twoCellAnchor>
  <xdr:twoCellAnchor>
    <xdr:from>
      <xdr:col>12</xdr:col>
      <xdr:colOff>76200</xdr:colOff>
      <xdr:row>135</xdr:row>
      <xdr:rowOff>0</xdr:rowOff>
    </xdr:from>
    <xdr:to>
      <xdr:col>23</xdr:col>
      <xdr:colOff>219075</xdr:colOff>
      <xdr:row>135</xdr:row>
      <xdr:rowOff>0</xdr:rowOff>
    </xdr:to>
    <xdr:graphicFrame>
      <xdr:nvGraphicFramePr>
        <xdr:cNvPr id="55" name="Chart 69"/>
        <xdr:cNvGraphicFramePr/>
      </xdr:nvGraphicFramePr>
      <xdr:xfrm>
        <a:off x="14058900" y="23917275"/>
        <a:ext cx="12458700" cy="0"/>
      </xdr:xfrm>
      <a:graphic>
        <a:graphicData uri="http://schemas.openxmlformats.org/drawingml/2006/chart">
          <c:chart xmlns:c="http://schemas.openxmlformats.org/drawingml/2006/chart" r:id="rId55"/>
        </a:graphicData>
      </a:graphic>
    </xdr:graphicFrame>
    <xdr:clientData/>
  </xdr:twoCellAnchor>
  <xdr:twoCellAnchor>
    <xdr:from>
      <xdr:col>15</xdr:col>
      <xdr:colOff>76200</xdr:colOff>
      <xdr:row>135</xdr:row>
      <xdr:rowOff>0</xdr:rowOff>
    </xdr:from>
    <xdr:to>
      <xdr:col>25</xdr:col>
      <xdr:colOff>990600</xdr:colOff>
      <xdr:row>135</xdr:row>
      <xdr:rowOff>0</xdr:rowOff>
    </xdr:to>
    <xdr:graphicFrame>
      <xdr:nvGraphicFramePr>
        <xdr:cNvPr id="56" name="Chart 70"/>
        <xdr:cNvGraphicFramePr/>
      </xdr:nvGraphicFramePr>
      <xdr:xfrm>
        <a:off x="17402175" y="23917275"/>
        <a:ext cx="12172950" cy="0"/>
      </xdr:xfrm>
      <a:graphic>
        <a:graphicData uri="http://schemas.openxmlformats.org/drawingml/2006/chart">
          <c:chart xmlns:c="http://schemas.openxmlformats.org/drawingml/2006/chart" r:id="rId56"/>
        </a:graphicData>
      </a:graphic>
    </xdr:graphicFrame>
    <xdr:clientData/>
  </xdr:twoCellAnchor>
  <xdr:twoCellAnchor>
    <xdr:from>
      <xdr:col>15</xdr:col>
      <xdr:colOff>76200</xdr:colOff>
      <xdr:row>135</xdr:row>
      <xdr:rowOff>0</xdr:rowOff>
    </xdr:from>
    <xdr:to>
      <xdr:col>26</xdr:col>
      <xdr:colOff>209550</xdr:colOff>
      <xdr:row>135</xdr:row>
      <xdr:rowOff>0</xdr:rowOff>
    </xdr:to>
    <xdr:graphicFrame>
      <xdr:nvGraphicFramePr>
        <xdr:cNvPr id="57" name="Chart 71"/>
        <xdr:cNvGraphicFramePr/>
      </xdr:nvGraphicFramePr>
      <xdr:xfrm>
        <a:off x="17402175" y="23917275"/>
        <a:ext cx="12534900" cy="0"/>
      </xdr:xfrm>
      <a:graphic>
        <a:graphicData uri="http://schemas.openxmlformats.org/drawingml/2006/chart">
          <c:chart xmlns:c="http://schemas.openxmlformats.org/drawingml/2006/chart" r:id="rId57"/>
        </a:graphicData>
      </a:graphic>
    </xdr:graphicFrame>
    <xdr:clientData/>
  </xdr:twoCellAnchor>
  <xdr:twoCellAnchor>
    <xdr:from>
      <xdr:col>4</xdr:col>
      <xdr:colOff>85725</xdr:colOff>
      <xdr:row>135</xdr:row>
      <xdr:rowOff>0</xdr:rowOff>
    </xdr:from>
    <xdr:to>
      <xdr:col>10</xdr:col>
      <xdr:colOff>571500</xdr:colOff>
      <xdr:row>135</xdr:row>
      <xdr:rowOff>0</xdr:rowOff>
    </xdr:to>
    <xdr:graphicFrame>
      <xdr:nvGraphicFramePr>
        <xdr:cNvPr id="58" name="Chart 72"/>
        <xdr:cNvGraphicFramePr/>
      </xdr:nvGraphicFramePr>
      <xdr:xfrm>
        <a:off x="4171950" y="23917275"/>
        <a:ext cx="8334375" cy="0"/>
      </xdr:xfrm>
      <a:graphic>
        <a:graphicData uri="http://schemas.openxmlformats.org/drawingml/2006/chart">
          <c:chart xmlns:c="http://schemas.openxmlformats.org/drawingml/2006/chart" r:id="rId58"/>
        </a:graphicData>
      </a:graphic>
    </xdr:graphicFrame>
    <xdr:clientData/>
  </xdr:twoCellAnchor>
  <xdr:twoCellAnchor>
    <xdr:from>
      <xdr:col>4</xdr:col>
      <xdr:colOff>85725</xdr:colOff>
      <xdr:row>135</xdr:row>
      <xdr:rowOff>0</xdr:rowOff>
    </xdr:from>
    <xdr:to>
      <xdr:col>10</xdr:col>
      <xdr:colOff>561975</xdr:colOff>
      <xdr:row>135</xdr:row>
      <xdr:rowOff>0</xdr:rowOff>
    </xdr:to>
    <xdr:graphicFrame>
      <xdr:nvGraphicFramePr>
        <xdr:cNvPr id="59" name="Chart 73"/>
        <xdr:cNvGraphicFramePr/>
      </xdr:nvGraphicFramePr>
      <xdr:xfrm>
        <a:off x="4171950" y="23917275"/>
        <a:ext cx="8324850" cy="0"/>
      </xdr:xfrm>
      <a:graphic>
        <a:graphicData uri="http://schemas.openxmlformats.org/drawingml/2006/chart">
          <c:chart xmlns:c="http://schemas.openxmlformats.org/drawingml/2006/chart" r:id="rId59"/>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cdr:x>
      <cdr:y>0.44</cdr:y>
    </cdr:from>
    <cdr:to>
      <cdr:x>0.42</cdr:x>
      <cdr:y>0.4525</cdr:y>
    </cdr:to>
    <cdr:sp>
      <cdr:nvSpPr>
        <cdr:cNvPr id="1" name="Text Box 1"/>
        <cdr:cNvSpPr txBox="1">
          <a:spLocks noChangeArrowheads="1"/>
        </cdr:cNvSpPr>
      </cdr:nvSpPr>
      <cdr:spPr>
        <a:xfrm>
          <a:off x="4152900" y="0"/>
          <a:ext cx="28575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LU</a:t>
          </a:r>
        </a:p>
      </cdr:txBody>
    </cdr:sp>
  </cdr:relSizeAnchor>
  <cdr:relSizeAnchor xmlns:cdr="http://schemas.openxmlformats.org/drawingml/2006/chartDrawing">
    <cdr:from>
      <cdr:x>0.58375</cdr:x>
      <cdr:y>0.49075</cdr:y>
    </cdr:from>
    <cdr:to>
      <cdr:x>0.61375</cdr:x>
      <cdr:y>0.49725</cdr:y>
    </cdr:to>
    <cdr:sp>
      <cdr:nvSpPr>
        <cdr:cNvPr id="2" name="Text Box 2"/>
        <cdr:cNvSpPr txBox="1">
          <a:spLocks noChangeArrowheads="1"/>
        </cdr:cNvSpPr>
      </cdr:nvSpPr>
      <cdr:spPr>
        <a:xfrm>
          <a:off x="6162675" y="0"/>
          <a:ext cx="3143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PO</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0.4905</cdr:y>
    </cdr:from>
    <cdr:to>
      <cdr:x>0.325</cdr:x>
      <cdr:y>0.493</cdr:y>
    </cdr:to>
    <cdr:sp>
      <cdr:nvSpPr>
        <cdr:cNvPr id="1" name="Text Box 1"/>
        <cdr:cNvSpPr txBox="1">
          <a:spLocks noChangeArrowheads="1"/>
        </cdr:cNvSpPr>
      </cdr:nvSpPr>
      <cdr:spPr>
        <a:xfrm>
          <a:off x="2562225" y="0"/>
          <a:ext cx="47625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1991</a:t>
          </a:r>
        </a:p>
      </cdr:txBody>
    </cdr:sp>
  </cdr:relSizeAnchor>
  <cdr:relSizeAnchor xmlns:cdr="http://schemas.openxmlformats.org/drawingml/2006/chartDrawing">
    <cdr:from>
      <cdr:x>0.441</cdr:x>
      <cdr:y>0.4775</cdr:y>
    </cdr:from>
    <cdr:to>
      <cdr:x>0.493</cdr:x>
      <cdr:y>0.4795</cdr:y>
    </cdr:to>
    <cdr:sp>
      <cdr:nvSpPr>
        <cdr:cNvPr id="2" name="Text Box 2"/>
        <cdr:cNvSpPr txBox="1">
          <a:spLocks noChangeArrowheads="1"/>
        </cdr:cNvSpPr>
      </cdr:nvSpPr>
      <cdr:spPr>
        <a:xfrm>
          <a:off x="4133850" y="0"/>
          <a:ext cx="4857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1999</a:t>
          </a:r>
        </a:p>
      </cdr:txBody>
    </cdr:sp>
  </cdr:relSizeAnchor>
  <cdr:relSizeAnchor xmlns:cdr="http://schemas.openxmlformats.org/drawingml/2006/chartDrawing">
    <cdr:from>
      <cdr:x>0.41525</cdr:x>
      <cdr:y>0.47075</cdr:y>
    </cdr:from>
    <cdr:to>
      <cdr:x>0.467</cdr:x>
      <cdr:y>0.473</cdr:y>
    </cdr:to>
    <cdr:sp>
      <cdr:nvSpPr>
        <cdr:cNvPr id="3" name="Text Box 3"/>
        <cdr:cNvSpPr txBox="1">
          <a:spLocks noChangeArrowheads="1"/>
        </cdr:cNvSpPr>
      </cdr:nvSpPr>
      <cdr:spPr>
        <a:xfrm>
          <a:off x="3895725" y="0"/>
          <a:ext cx="4857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1991</a:t>
          </a:r>
        </a:p>
      </cdr:txBody>
    </cdr:sp>
  </cdr:relSizeAnchor>
  <cdr:relSizeAnchor xmlns:cdr="http://schemas.openxmlformats.org/drawingml/2006/chartDrawing">
    <cdr:from>
      <cdr:x>0.51975</cdr:x>
      <cdr:y>0.47075</cdr:y>
    </cdr:from>
    <cdr:to>
      <cdr:x>0.5725</cdr:x>
      <cdr:y>0.47325</cdr:y>
    </cdr:to>
    <cdr:sp>
      <cdr:nvSpPr>
        <cdr:cNvPr id="4" name="Text Box 4"/>
        <cdr:cNvSpPr txBox="1">
          <a:spLocks noChangeArrowheads="1"/>
        </cdr:cNvSpPr>
      </cdr:nvSpPr>
      <cdr:spPr>
        <a:xfrm>
          <a:off x="4867275" y="0"/>
          <a:ext cx="4953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1999</a:t>
          </a:r>
        </a:p>
      </cdr:txBody>
    </cdr:sp>
  </cdr:relSizeAnchor>
  <cdr:relSizeAnchor xmlns:cdr="http://schemas.openxmlformats.org/drawingml/2006/chartDrawing">
    <cdr:from>
      <cdr:x>0.54925</cdr:x>
      <cdr:y>0.50525</cdr:y>
    </cdr:from>
    <cdr:to>
      <cdr:x>0.769</cdr:x>
      <cdr:y>0.50775</cdr:y>
    </cdr:to>
    <cdr:sp>
      <cdr:nvSpPr>
        <cdr:cNvPr id="5" name="Text Box 5"/>
        <cdr:cNvSpPr txBox="1">
          <a:spLocks noChangeArrowheads="1"/>
        </cdr:cNvSpPr>
      </cdr:nvSpPr>
      <cdr:spPr>
        <a:xfrm>
          <a:off x="5153025" y="0"/>
          <a:ext cx="20574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 kereskedelmi egyenleg</a:t>
          </a:r>
        </a:p>
      </cdr:txBody>
    </cdr:sp>
  </cdr:relSizeAnchor>
  <cdr:relSizeAnchor xmlns:cdr="http://schemas.openxmlformats.org/drawingml/2006/chartDrawing">
    <cdr:from>
      <cdr:x>0.225</cdr:x>
      <cdr:y>0.45525</cdr:y>
    </cdr:from>
    <cdr:to>
      <cdr:x>0.441</cdr:x>
      <cdr:y>0.45825</cdr:y>
    </cdr:to>
    <cdr:sp>
      <cdr:nvSpPr>
        <cdr:cNvPr id="6" name="Text Box 6"/>
        <cdr:cNvSpPr txBox="1">
          <a:spLocks noChangeArrowheads="1"/>
        </cdr:cNvSpPr>
      </cdr:nvSpPr>
      <cdr:spPr>
        <a:xfrm>
          <a:off x="2105025" y="0"/>
          <a:ext cx="20288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 kereskedelmi egyenleg</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0.02925</cdr:x>
      <cdr:y>0.5105</cdr:y>
    </cdr:from>
    <cdr:to>
      <cdr:x>0.14325</cdr:x>
      <cdr:y>0.53375</cdr:y>
    </cdr:to>
    <cdr:sp>
      <cdr:nvSpPr>
        <cdr:cNvPr id="1" name="Text Box 1"/>
        <cdr:cNvSpPr txBox="1">
          <a:spLocks noChangeArrowheads="1"/>
        </cdr:cNvSpPr>
      </cdr:nvSpPr>
      <cdr:spPr>
        <a:xfrm>
          <a:off x="238125" y="0"/>
          <a:ext cx="9525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 5 millió fő</a:t>
          </a:r>
        </a:p>
      </cdr:txBody>
    </cdr:sp>
  </cdr:relSizeAnchor>
  <cdr:relSizeAnchor xmlns:cdr="http://schemas.openxmlformats.org/drawingml/2006/chartDrawing">
    <cdr:from>
      <cdr:x>0.6415</cdr:x>
      <cdr:y>0.49075</cdr:y>
    </cdr:from>
    <cdr:to>
      <cdr:x>0.72375</cdr:x>
      <cdr:y>0.49875</cdr:y>
    </cdr:to>
    <cdr:sp>
      <cdr:nvSpPr>
        <cdr:cNvPr id="2" name="Text Box 2"/>
        <cdr:cNvSpPr txBox="1">
          <a:spLocks noChangeArrowheads="1"/>
        </cdr:cNvSpPr>
      </cdr:nvSpPr>
      <cdr:spPr>
        <a:xfrm>
          <a:off x="5343525" y="0"/>
          <a:ext cx="6858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PL</a:t>
          </a:r>
        </a:p>
      </cdr:txBody>
    </cdr:sp>
  </cdr:relSizeAnchor>
  <cdr:relSizeAnchor xmlns:cdr="http://schemas.openxmlformats.org/drawingml/2006/chartDrawing">
    <cdr:from>
      <cdr:x>0.25425</cdr:x>
      <cdr:y>0.50075</cdr:y>
    </cdr:from>
    <cdr:to>
      <cdr:x>0.3535</cdr:x>
      <cdr:y>0.50675</cdr:y>
    </cdr:to>
    <cdr:sp>
      <cdr:nvSpPr>
        <cdr:cNvPr id="3" name="Text Box 3"/>
        <cdr:cNvSpPr txBox="1">
          <a:spLocks noChangeArrowheads="1"/>
        </cdr:cNvSpPr>
      </cdr:nvSpPr>
      <cdr:spPr>
        <a:xfrm>
          <a:off x="2114550" y="0"/>
          <a:ext cx="8286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RO</a:t>
          </a:r>
        </a:p>
      </cdr:txBody>
    </cdr:sp>
  </cdr:relSizeAnchor>
  <cdr:relSizeAnchor xmlns:cdr="http://schemas.openxmlformats.org/drawingml/2006/chartDrawing">
    <cdr:from>
      <cdr:x>0.039</cdr:x>
      <cdr:y>0.49875</cdr:y>
    </cdr:from>
    <cdr:to>
      <cdr:x>0.20625</cdr:x>
      <cdr:y>0.50925</cdr:y>
    </cdr:to>
    <cdr:sp>
      <cdr:nvSpPr>
        <cdr:cNvPr id="4" name="Text Box 4"/>
        <cdr:cNvSpPr txBox="1">
          <a:spLocks noChangeArrowheads="1"/>
        </cdr:cNvSpPr>
      </cdr:nvSpPr>
      <cdr:spPr>
        <a:xfrm>
          <a:off x="323850" y="0"/>
          <a:ext cx="14001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jelmagyarázat:</a:t>
          </a:r>
        </a:p>
      </cdr:txBody>
    </cdr:sp>
  </cdr:relSizeAnchor>
  <cdr:relSizeAnchor xmlns:cdr="http://schemas.openxmlformats.org/drawingml/2006/chartDrawing">
    <cdr:from>
      <cdr:x>0.2665</cdr:x>
      <cdr:y>0.48175</cdr:y>
    </cdr:from>
    <cdr:to>
      <cdr:x>0.31725</cdr:x>
      <cdr:y>0.49075</cdr:y>
    </cdr:to>
    <cdr:sp>
      <cdr:nvSpPr>
        <cdr:cNvPr id="5" name="Text Box 5"/>
        <cdr:cNvSpPr txBox="1">
          <a:spLocks noChangeArrowheads="1"/>
        </cdr:cNvSpPr>
      </cdr:nvSpPr>
      <cdr:spPr>
        <a:xfrm>
          <a:off x="2219325" y="0"/>
          <a:ext cx="4191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HU</a:t>
          </a:r>
        </a:p>
      </cdr:txBody>
    </cdr:sp>
  </cdr:relSizeAnchor>
  <cdr:relSizeAnchor xmlns:cdr="http://schemas.openxmlformats.org/drawingml/2006/chartDrawing">
    <cdr:from>
      <cdr:x>0.72275</cdr:x>
      <cdr:y>0.50075</cdr:y>
    </cdr:from>
    <cdr:to>
      <cdr:x>0.8425</cdr:x>
      <cdr:y>0.51625</cdr:y>
    </cdr:to>
    <cdr:sp>
      <cdr:nvSpPr>
        <cdr:cNvPr id="6" name="Text Box 6"/>
        <cdr:cNvSpPr txBox="1">
          <a:spLocks noChangeArrowheads="1"/>
        </cdr:cNvSpPr>
      </cdr:nvSpPr>
      <cdr:spPr>
        <a:xfrm>
          <a:off x="6029325" y="0"/>
          <a:ext cx="10001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BU</a:t>
          </a:r>
        </a:p>
      </cdr:txBody>
    </cdr:sp>
  </cdr:relSizeAnchor>
  <cdr:relSizeAnchor xmlns:cdr="http://schemas.openxmlformats.org/drawingml/2006/chartDrawing">
    <cdr:from>
      <cdr:x>0.33725</cdr:x>
      <cdr:y>0.4775</cdr:y>
    </cdr:from>
    <cdr:to>
      <cdr:x>0.413</cdr:x>
      <cdr:y>0.487</cdr:y>
    </cdr:to>
    <cdr:sp>
      <cdr:nvSpPr>
        <cdr:cNvPr id="7" name="Text Box 7"/>
        <cdr:cNvSpPr txBox="1">
          <a:spLocks noChangeArrowheads="1"/>
        </cdr:cNvSpPr>
      </cdr:nvSpPr>
      <cdr:spPr>
        <a:xfrm>
          <a:off x="2809875" y="0"/>
          <a:ext cx="62865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CZ</a:t>
          </a:r>
        </a:p>
      </cdr:txBody>
    </cdr:sp>
  </cdr:relSizeAnchor>
  <cdr:relSizeAnchor xmlns:cdr="http://schemas.openxmlformats.org/drawingml/2006/chartDrawing">
    <cdr:from>
      <cdr:x>0.18725</cdr:x>
      <cdr:y>0.46225</cdr:y>
    </cdr:from>
    <cdr:to>
      <cdr:x>0.28275</cdr:x>
      <cdr:y>0.4745</cdr:y>
    </cdr:to>
    <cdr:sp>
      <cdr:nvSpPr>
        <cdr:cNvPr id="8" name="Text Box 8"/>
        <cdr:cNvSpPr txBox="1">
          <a:spLocks noChangeArrowheads="1"/>
        </cdr:cNvSpPr>
      </cdr:nvSpPr>
      <cdr:spPr>
        <a:xfrm>
          <a:off x="1562100" y="0"/>
          <a:ext cx="8001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CY</a:t>
          </a:r>
        </a:p>
      </cdr:txBody>
    </cdr:sp>
  </cdr:relSizeAnchor>
  <cdr:relSizeAnchor xmlns:cdr="http://schemas.openxmlformats.org/drawingml/2006/chartDrawing">
    <cdr:from>
      <cdr:x>0.2705</cdr:x>
      <cdr:y>0.47125</cdr:y>
    </cdr:from>
    <cdr:to>
      <cdr:x>0.3545</cdr:x>
      <cdr:y>0.47875</cdr:y>
    </cdr:to>
    <cdr:sp>
      <cdr:nvSpPr>
        <cdr:cNvPr id="9" name="Text Box 9"/>
        <cdr:cNvSpPr txBox="1">
          <a:spLocks noChangeArrowheads="1"/>
        </cdr:cNvSpPr>
      </cdr:nvSpPr>
      <cdr:spPr>
        <a:xfrm>
          <a:off x="2247900" y="0"/>
          <a:ext cx="70485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SL</a:t>
          </a:r>
        </a:p>
      </cdr:txBody>
    </cdr:sp>
  </cdr:relSizeAnchor>
  <cdr:relSizeAnchor xmlns:cdr="http://schemas.openxmlformats.org/drawingml/2006/chartDrawing">
    <cdr:from>
      <cdr:x>0.2705</cdr:x>
      <cdr:y>0.47875</cdr:y>
    </cdr:from>
    <cdr:to>
      <cdr:x>0.346</cdr:x>
      <cdr:y>0.483</cdr:y>
    </cdr:to>
    <cdr:sp>
      <cdr:nvSpPr>
        <cdr:cNvPr id="10" name="Text Box 10"/>
        <cdr:cNvSpPr txBox="1">
          <a:spLocks noChangeArrowheads="1"/>
        </cdr:cNvSpPr>
      </cdr:nvSpPr>
      <cdr:spPr>
        <a:xfrm>
          <a:off x="2247900" y="0"/>
          <a:ext cx="62865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MT</a:t>
          </a:r>
        </a:p>
      </cdr:txBody>
    </cdr:sp>
  </cdr:relSizeAnchor>
  <cdr:relSizeAnchor xmlns:cdr="http://schemas.openxmlformats.org/drawingml/2006/chartDrawing">
    <cdr:from>
      <cdr:x>0.52475</cdr:x>
      <cdr:y>0.48825</cdr:y>
    </cdr:from>
    <cdr:to>
      <cdr:x>0.589</cdr:x>
      <cdr:y>0.4945</cdr:y>
    </cdr:to>
    <cdr:sp>
      <cdr:nvSpPr>
        <cdr:cNvPr id="11" name="Text Box 11"/>
        <cdr:cNvSpPr txBox="1">
          <a:spLocks noChangeArrowheads="1"/>
        </cdr:cNvSpPr>
      </cdr:nvSpPr>
      <cdr:spPr>
        <a:xfrm>
          <a:off x="4371975" y="0"/>
          <a:ext cx="5334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EE</a:t>
          </a:r>
        </a:p>
      </cdr:txBody>
    </cdr:sp>
  </cdr:relSizeAnchor>
  <cdr:relSizeAnchor xmlns:cdr="http://schemas.openxmlformats.org/drawingml/2006/chartDrawing">
    <cdr:from>
      <cdr:x>0.52475</cdr:x>
      <cdr:y>0.49775</cdr:y>
    </cdr:from>
    <cdr:to>
      <cdr:x>0.61</cdr:x>
      <cdr:y>0.5065</cdr:y>
    </cdr:to>
    <cdr:sp>
      <cdr:nvSpPr>
        <cdr:cNvPr id="12" name="Text Box 12"/>
        <cdr:cNvSpPr txBox="1">
          <a:spLocks noChangeArrowheads="1"/>
        </cdr:cNvSpPr>
      </cdr:nvSpPr>
      <cdr:spPr>
        <a:xfrm>
          <a:off x="4371975" y="0"/>
          <a:ext cx="7143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LV</a:t>
          </a:r>
        </a:p>
      </cdr:txBody>
    </cdr:sp>
  </cdr:relSizeAnchor>
  <cdr:relSizeAnchor xmlns:cdr="http://schemas.openxmlformats.org/drawingml/2006/chartDrawing">
    <cdr:from>
      <cdr:x>0.5995</cdr:x>
      <cdr:y>0.49325</cdr:y>
    </cdr:from>
    <cdr:to>
      <cdr:x>0.6855</cdr:x>
      <cdr:y>0.5015</cdr:y>
    </cdr:to>
    <cdr:sp>
      <cdr:nvSpPr>
        <cdr:cNvPr id="13" name="Text Box 13"/>
        <cdr:cNvSpPr txBox="1">
          <a:spLocks noChangeArrowheads="1"/>
        </cdr:cNvSpPr>
      </cdr:nvSpPr>
      <cdr:spPr>
        <a:xfrm>
          <a:off x="5000625" y="0"/>
          <a:ext cx="7143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LT</a:t>
          </a:r>
        </a:p>
      </cdr:txBody>
    </cdr:sp>
  </cdr:relSizeAnchor>
  <cdr:relSizeAnchor xmlns:cdr="http://schemas.openxmlformats.org/drawingml/2006/chartDrawing">
    <cdr:from>
      <cdr:x>0.742</cdr:x>
      <cdr:y>0.487</cdr:y>
    </cdr:from>
    <cdr:to>
      <cdr:x>0.853</cdr:x>
      <cdr:y>0.49875</cdr:y>
    </cdr:to>
    <cdr:sp>
      <cdr:nvSpPr>
        <cdr:cNvPr id="14" name="Text Box 14"/>
        <cdr:cNvSpPr txBox="1">
          <a:spLocks noChangeArrowheads="1"/>
        </cdr:cNvSpPr>
      </cdr:nvSpPr>
      <cdr:spPr>
        <a:xfrm>
          <a:off x="6181725" y="0"/>
          <a:ext cx="9239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SK</a:t>
          </a:r>
        </a:p>
      </cdr:txBody>
    </cdr:sp>
  </cdr:relSizeAnchor>
  <cdr:relSizeAnchor xmlns:cdr="http://schemas.openxmlformats.org/drawingml/2006/chartDrawing">
    <cdr:from>
      <cdr:x>0.1605</cdr:x>
      <cdr:y>0.5105</cdr:y>
    </cdr:from>
    <cdr:to>
      <cdr:x>0.302</cdr:x>
      <cdr:y>0.51775</cdr:y>
    </cdr:to>
    <cdr:sp>
      <cdr:nvSpPr>
        <cdr:cNvPr id="15" name="Text Box 15"/>
        <cdr:cNvSpPr txBox="1">
          <a:spLocks noChangeArrowheads="1"/>
        </cdr:cNvSpPr>
      </cdr:nvSpPr>
      <cdr:spPr>
        <a:xfrm>
          <a:off x="1333500" y="0"/>
          <a:ext cx="11811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1 millió fő</a:t>
          </a:r>
        </a:p>
      </cdr:txBody>
    </cdr:sp>
  </cdr:relSizeAnchor>
  <cdr:relSizeAnchor xmlns:cdr="http://schemas.openxmlformats.org/drawingml/2006/chartDrawing">
    <cdr:from>
      <cdr:x>0.11075</cdr:x>
      <cdr:y>0.50925</cdr:y>
    </cdr:from>
    <cdr:to>
      <cdr:x>0.18725</cdr:x>
      <cdr:y>0.51075</cdr:y>
    </cdr:to>
    <cdr:sp>
      <cdr:nvSpPr>
        <cdr:cNvPr id="16" name="Line 16"/>
        <cdr:cNvSpPr>
          <a:spLocks/>
        </cdr:cNvSpPr>
      </cdr:nvSpPr>
      <cdr:spPr>
        <a:xfrm>
          <a:off x="923925" y="0"/>
          <a:ext cx="6381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CE"/>
              <a:ea typeface="Arial CE"/>
              <a:cs typeface="Arial CE"/>
            </a:rPr>
            <a:t/>
          </a:r>
        </a:p>
      </cdr:txBody>
    </cdr:sp>
  </cdr:relSizeAnchor>
  <cdr:relSizeAnchor xmlns:cdr="http://schemas.openxmlformats.org/drawingml/2006/chartDrawing">
    <cdr:from>
      <cdr:x>0.11075</cdr:x>
      <cdr:y>0.513</cdr:y>
    </cdr:from>
    <cdr:to>
      <cdr:x>0.18725</cdr:x>
      <cdr:y>0.514</cdr:y>
    </cdr:to>
    <cdr:sp>
      <cdr:nvSpPr>
        <cdr:cNvPr id="17" name="Line 17"/>
        <cdr:cNvSpPr>
          <a:spLocks/>
        </cdr:cNvSpPr>
      </cdr:nvSpPr>
      <cdr:spPr>
        <a:xfrm flipV="1">
          <a:off x="923925" y="0"/>
          <a:ext cx="6381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CE"/>
              <a:ea typeface="Arial CE"/>
              <a:cs typeface="Arial CE"/>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0.06975</cdr:x>
      <cdr:y>0.7305</cdr:y>
    </cdr:from>
    <cdr:to>
      <cdr:x>0.1585</cdr:x>
      <cdr:y>0.752</cdr:y>
    </cdr:to>
    <cdr:sp>
      <cdr:nvSpPr>
        <cdr:cNvPr id="1" name="Text Box 1"/>
        <cdr:cNvSpPr txBox="1">
          <a:spLocks noChangeArrowheads="1"/>
        </cdr:cNvSpPr>
      </cdr:nvSpPr>
      <cdr:spPr>
        <a:xfrm>
          <a:off x="552450" y="0"/>
          <a:ext cx="7143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10 000 fő</a:t>
          </a:r>
        </a:p>
      </cdr:txBody>
    </cdr:sp>
  </cdr:relSizeAnchor>
  <cdr:relSizeAnchor xmlns:cdr="http://schemas.openxmlformats.org/drawingml/2006/chartDrawing">
    <cdr:from>
      <cdr:x>0.22125</cdr:x>
      <cdr:y>0.684</cdr:y>
    </cdr:from>
    <cdr:to>
      <cdr:x>0.32425</cdr:x>
      <cdr:y>0.714</cdr:y>
    </cdr:to>
    <cdr:sp>
      <cdr:nvSpPr>
        <cdr:cNvPr id="2" name="Text Box 2"/>
        <cdr:cNvSpPr txBox="1">
          <a:spLocks noChangeArrowheads="1"/>
        </cdr:cNvSpPr>
      </cdr:nvSpPr>
      <cdr:spPr>
        <a:xfrm>
          <a:off x="1771650" y="0"/>
          <a:ext cx="8286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Szekszárd</a:t>
          </a:r>
        </a:p>
      </cdr:txBody>
    </cdr:sp>
  </cdr:relSizeAnchor>
  <cdr:relSizeAnchor xmlns:cdr="http://schemas.openxmlformats.org/drawingml/2006/chartDrawing">
    <cdr:from>
      <cdr:x>0.1785</cdr:x>
      <cdr:y>0.56025</cdr:y>
    </cdr:from>
    <cdr:to>
      <cdr:x>0.3615</cdr:x>
      <cdr:y>0.575</cdr:y>
    </cdr:to>
    <cdr:sp>
      <cdr:nvSpPr>
        <cdr:cNvPr id="3" name="Text Box 3"/>
        <cdr:cNvSpPr txBox="1">
          <a:spLocks noChangeArrowheads="1"/>
        </cdr:cNvSpPr>
      </cdr:nvSpPr>
      <cdr:spPr>
        <a:xfrm>
          <a:off x="1428750" y="0"/>
          <a:ext cx="14763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Budapest (0;0)</a:t>
          </a:r>
        </a:p>
      </cdr:txBody>
    </cdr:sp>
  </cdr:relSizeAnchor>
  <cdr:relSizeAnchor xmlns:cdr="http://schemas.openxmlformats.org/drawingml/2006/chartDrawing">
    <cdr:from>
      <cdr:x>0.0545</cdr:x>
      <cdr:y>0.67375</cdr:y>
    </cdr:from>
    <cdr:to>
      <cdr:x>0.1595</cdr:x>
      <cdr:y>0.69975</cdr:y>
    </cdr:to>
    <cdr:sp>
      <cdr:nvSpPr>
        <cdr:cNvPr id="4" name="Text Box 4"/>
        <cdr:cNvSpPr txBox="1">
          <a:spLocks noChangeArrowheads="1"/>
        </cdr:cNvSpPr>
      </cdr:nvSpPr>
      <cdr:spPr>
        <a:xfrm>
          <a:off x="438150" y="0"/>
          <a:ext cx="8477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Dombóvár</a:t>
          </a:r>
        </a:p>
      </cdr:txBody>
    </cdr:sp>
  </cdr:relSizeAnchor>
  <cdr:relSizeAnchor xmlns:cdr="http://schemas.openxmlformats.org/drawingml/2006/chartDrawing">
    <cdr:from>
      <cdr:x>0.272</cdr:x>
      <cdr:y>0.61525</cdr:y>
    </cdr:from>
    <cdr:to>
      <cdr:x>0.3185</cdr:x>
      <cdr:y>0.6405</cdr:y>
    </cdr:to>
    <cdr:sp>
      <cdr:nvSpPr>
        <cdr:cNvPr id="5" name="Text Box 5"/>
        <cdr:cNvSpPr txBox="1">
          <a:spLocks noChangeArrowheads="1"/>
        </cdr:cNvSpPr>
      </cdr:nvSpPr>
      <cdr:spPr>
        <a:xfrm>
          <a:off x="2181225" y="0"/>
          <a:ext cx="3714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Paks</a:t>
          </a:r>
        </a:p>
      </cdr:txBody>
    </cdr:sp>
  </cdr:relSizeAnchor>
  <cdr:relSizeAnchor xmlns:cdr="http://schemas.openxmlformats.org/drawingml/2006/chartDrawing">
    <cdr:from>
      <cdr:x>0.01425</cdr:x>
      <cdr:y>0.71525</cdr:y>
    </cdr:from>
    <cdr:to>
      <cdr:x>0.13275</cdr:x>
      <cdr:y>0.7305</cdr:y>
    </cdr:to>
    <cdr:sp>
      <cdr:nvSpPr>
        <cdr:cNvPr id="6" name="Text Box 6"/>
        <cdr:cNvSpPr txBox="1">
          <a:spLocks noChangeArrowheads="1"/>
        </cdr:cNvSpPr>
      </cdr:nvSpPr>
      <cdr:spPr>
        <a:xfrm>
          <a:off x="114300" y="0"/>
          <a:ext cx="9525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jelmagyarázat:</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0.0145</cdr:x>
      <cdr:y>0.62025</cdr:y>
    </cdr:from>
    <cdr:to>
      <cdr:x>0.25275</cdr:x>
      <cdr:y>0.63425</cdr:y>
    </cdr:to>
    <cdr:sp>
      <cdr:nvSpPr>
        <cdr:cNvPr id="1" name="Text Box 2049"/>
        <cdr:cNvSpPr txBox="1">
          <a:spLocks noChangeArrowheads="1"/>
        </cdr:cNvSpPr>
      </cdr:nvSpPr>
      <cdr:spPr>
        <a:xfrm>
          <a:off x="190500" y="0"/>
          <a:ext cx="3190875" cy="0"/>
        </a:xfrm>
        <a:prstGeom prst="rect">
          <a:avLst/>
        </a:prstGeom>
        <a:noFill/>
        <a:ln w="1" cmpd="sng">
          <a:noFill/>
        </a:ln>
      </cdr:spPr>
      <cdr:txBody>
        <a:bodyPr vertOverflow="clip" wrap="square" lIns="18288" tIns="18288" rIns="18288" bIns="18288" anchor="ctr"/>
        <a:p>
          <a:pPr algn="ctr">
            <a:defRPr/>
          </a:pPr>
          <a:r>
            <a:rPr lang="en-US" cap="none" sz="125" b="0" i="0" u="none" baseline="0">
              <a:solidFill>
                <a:srgbClr val="000000"/>
              </a:solidFill>
            </a:rPr>
            <a:t>Balmazújváros</a:t>
          </a:r>
        </a:p>
      </cdr:txBody>
    </cdr:sp>
  </cdr:relSizeAnchor>
  <cdr:relSizeAnchor xmlns:cdr="http://schemas.openxmlformats.org/drawingml/2006/chartDrawing">
    <cdr:from>
      <cdr:x>0.64275</cdr:x>
      <cdr:y>0.50375</cdr:y>
    </cdr:from>
    <cdr:to>
      <cdr:x>0.92775</cdr:x>
      <cdr:y>0.51075</cdr:y>
    </cdr:to>
    <cdr:sp>
      <cdr:nvSpPr>
        <cdr:cNvPr id="2" name="Text Box 2050"/>
        <cdr:cNvSpPr txBox="1">
          <a:spLocks noChangeArrowheads="1"/>
        </cdr:cNvSpPr>
      </cdr:nvSpPr>
      <cdr:spPr>
        <a:xfrm>
          <a:off x="8610600" y="0"/>
          <a:ext cx="3819525" cy="0"/>
        </a:xfrm>
        <a:prstGeom prst="rect">
          <a:avLst/>
        </a:prstGeom>
        <a:noFill/>
        <a:ln w="1" cmpd="sng">
          <a:noFill/>
        </a:ln>
      </cdr:spPr>
      <cdr:txBody>
        <a:bodyPr vertOverflow="clip" wrap="square" lIns="18288" tIns="18288" rIns="18288" bIns="18288" anchor="ctr"/>
        <a:p>
          <a:pPr algn="ctr">
            <a:defRPr/>
          </a:pPr>
          <a:r>
            <a:rPr lang="en-US" cap="none" sz="125" b="0" i="0" u="none" baseline="0">
              <a:solidFill>
                <a:srgbClr val="000000"/>
              </a:solidFill>
            </a:rPr>
            <a:t>Hajdúböszörmény</a:t>
          </a:r>
        </a:p>
      </cdr:txBody>
    </cdr:sp>
  </cdr:relSizeAnchor>
  <cdr:relSizeAnchor xmlns:cdr="http://schemas.openxmlformats.org/drawingml/2006/chartDrawing">
    <cdr:from>
      <cdr:x>0.64275</cdr:x>
      <cdr:y>0.627</cdr:y>
    </cdr:from>
    <cdr:to>
      <cdr:x>0.742</cdr:x>
      <cdr:y>0.641</cdr:y>
    </cdr:to>
    <cdr:sp>
      <cdr:nvSpPr>
        <cdr:cNvPr id="3" name="Text Box 2051"/>
        <cdr:cNvSpPr txBox="1">
          <a:spLocks noChangeArrowheads="1"/>
        </cdr:cNvSpPr>
      </cdr:nvSpPr>
      <cdr:spPr>
        <a:xfrm>
          <a:off x="8610600" y="0"/>
          <a:ext cx="1333500" cy="0"/>
        </a:xfrm>
        <a:prstGeom prst="rect">
          <a:avLst/>
        </a:prstGeom>
        <a:noFill/>
        <a:ln w="1" cmpd="sng">
          <a:noFill/>
        </a:ln>
      </cdr:spPr>
      <cdr:txBody>
        <a:bodyPr vertOverflow="clip" wrap="square" lIns="18288" tIns="18288" rIns="18288" bIns="18288" anchor="ctr"/>
        <a:p>
          <a:pPr algn="ctr">
            <a:defRPr/>
          </a:pPr>
          <a:r>
            <a:rPr lang="en-US" cap="none" sz="125" b="0" i="0" u="none" baseline="0">
              <a:solidFill>
                <a:srgbClr val="000000"/>
              </a:solidFill>
            </a:rPr>
            <a:t>1990</a:t>
          </a:r>
        </a:p>
      </cdr:txBody>
    </cdr:sp>
  </cdr:relSizeAnchor>
  <cdr:relSizeAnchor xmlns:cdr="http://schemas.openxmlformats.org/drawingml/2006/chartDrawing">
    <cdr:from>
      <cdr:x>0.661</cdr:x>
      <cdr:y>0.61325</cdr:y>
    </cdr:from>
    <cdr:to>
      <cdr:x>0.76125</cdr:x>
      <cdr:y>0.627</cdr:y>
    </cdr:to>
    <cdr:sp>
      <cdr:nvSpPr>
        <cdr:cNvPr id="4" name="Text Box 2052"/>
        <cdr:cNvSpPr txBox="1">
          <a:spLocks noChangeArrowheads="1"/>
        </cdr:cNvSpPr>
      </cdr:nvSpPr>
      <cdr:spPr>
        <a:xfrm>
          <a:off x="8858250" y="0"/>
          <a:ext cx="1343025" cy="0"/>
        </a:xfrm>
        <a:prstGeom prst="rect">
          <a:avLst/>
        </a:prstGeom>
        <a:noFill/>
        <a:ln w="1" cmpd="sng">
          <a:noFill/>
        </a:ln>
      </cdr:spPr>
      <cdr:txBody>
        <a:bodyPr vertOverflow="clip" wrap="square" lIns="18288" tIns="18288" rIns="18288" bIns="18288" anchor="ctr"/>
        <a:p>
          <a:pPr algn="ctr">
            <a:defRPr/>
          </a:pPr>
          <a:r>
            <a:rPr lang="en-US" cap="none" sz="125" b="0" i="0" u="none" baseline="0">
              <a:solidFill>
                <a:srgbClr val="000000"/>
              </a:solidFill>
            </a:rPr>
            <a:t>2000</a:t>
          </a:r>
        </a:p>
      </cdr:txBody>
    </cdr:sp>
  </cdr:relSizeAnchor>
  <cdr:relSizeAnchor xmlns:cdr="http://schemas.openxmlformats.org/drawingml/2006/chartDrawing">
    <cdr:from>
      <cdr:x>0.46875</cdr:x>
      <cdr:y>0.6495</cdr:y>
    </cdr:from>
    <cdr:to>
      <cdr:x>0.57</cdr:x>
      <cdr:y>0.6625</cdr:y>
    </cdr:to>
    <cdr:sp>
      <cdr:nvSpPr>
        <cdr:cNvPr id="5" name="Text Box 2053"/>
        <cdr:cNvSpPr txBox="1">
          <a:spLocks noChangeArrowheads="1"/>
        </cdr:cNvSpPr>
      </cdr:nvSpPr>
      <cdr:spPr>
        <a:xfrm>
          <a:off x="6276975" y="0"/>
          <a:ext cx="1352550" cy="0"/>
        </a:xfrm>
        <a:prstGeom prst="rect">
          <a:avLst/>
        </a:prstGeom>
        <a:noFill/>
        <a:ln w="1" cmpd="sng">
          <a:noFill/>
        </a:ln>
      </cdr:spPr>
      <cdr:txBody>
        <a:bodyPr vertOverflow="clip" wrap="square" lIns="18288" tIns="18288" rIns="18288" bIns="18288" anchor="ctr"/>
        <a:p>
          <a:pPr algn="ctr">
            <a:defRPr/>
          </a:pPr>
          <a:r>
            <a:rPr lang="en-US" cap="none" sz="125" b="0" i="0" u="none" baseline="0">
              <a:solidFill>
                <a:srgbClr val="000000"/>
              </a:solidFill>
            </a:rPr>
            <a:t>1990</a:t>
          </a:r>
        </a:p>
      </cdr:txBody>
    </cdr:sp>
  </cdr:relSizeAnchor>
  <cdr:relSizeAnchor xmlns:cdr="http://schemas.openxmlformats.org/drawingml/2006/chartDrawing">
    <cdr:from>
      <cdr:x>0.54425</cdr:x>
      <cdr:y>0.635</cdr:y>
    </cdr:from>
    <cdr:to>
      <cdr:x>0.64275</cdr:x>
      <cdr:y>0.649</cdr:y>
    </cdr:to>
    <cdr:sp>
      <cdr:nvSpPr>
        <cdr:cNvPr id="6" name="Text Box 2054"/>
        <cdr:cNvSpPr txBox="1">
          <a:spLocks noChangeArrowheads="1"/>
        </cdr:cNvSpPr>
      </cdr:nvSpPr>
      <cdr:spPr>
        <a:xfrm>
          <a:off x="7286625" y="0"/>
          <a:ext cx="1323975" cy="0"/>
        </a:xfrm>
        <a:prstGeom prst="rect">
          <a:avLst/>
        </a:prstGeom>
        <a:noFill/>
        <a:ln w="1" cmpd="sng">
          <a:noFill/>
        </a:ln>
      </cdr:spPr>
      <cdr:txBody>
        <a:bodyPr vertOverflow="clip" wrap="square" lIns="18288" tIns="18288" rIns="18288" bIns="18288" anchor="ctr"/>
        <a:p>
          <a:pPr algn="ctr">
            <a:defRPr/>
          </a:pPr>
          <a:r>
            <a:rPr lang="en-US" cap="none" sz="125" b="0" i="0" u="none" baseline="0">
              <a:solidFill>
                <a:srgbClr val="000000"/>
              </a:solidFill>
            </a:rPr>
            <a:t>2000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0.403</cdr:x>
      <cdr:y>0.439</cdr:y>
    </cdr:from>
    <cdr:to>
      <cdr:x>0.4275</cdr:x>
      <cdr:y>0.44425</cdr:y>
    </cdr:to>
    <cdr:sp>
      <cdr:nvSpPr>
        <cdr:cNvPr id="1" name="Text Box 1"/>
        <cdr:cNvSpPr txBox="1">
          <a:spLocks noChangeArrowheads="1"/>
        </cdr:cNvSpPr>
      </cdr:nvSpPr>
      <cdr:spPr>
        <a:xfrm>
          <a:off x="2476500" y="0"/>
          <a:ext cx="1524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LU</a:t>
          </a:r>
        </a:p>
      </cdr:txBody>
    </cdr:sp>
  </cdr:relSizeAnchor>
  <cdr:relSizeAnchor xmlns:cdr="http://schemas.openxmlformats.org/drawingml/2006/chartDrawing">
    <cdr:from>
      <cdr:x>0.57725</cdr:x>
      <cdr:y>0.4775</cdr:y>
    </cdr:from>
    <cdr:to>
      <cdr:x>0.60275</cdr:x>
      <cdr:y>0.484</cdr:y>
    </cdr:to>
    <cdr:sp>
      <cdr:nvSpPr>
        <cdr:cNvPr id="2" name="Text Box 2"/>
        <cdr:cNvSpPr txBox="1">
          <a:spLocks noChangeArrowheads="1"/>
        </cdr:cNvSpPr>
      </cdr:nvSpPr>
      <cdr:spPr>
        <a:xfrm>
          <a:off x="3552825" y="0"/>
          <a:ext cx="1524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PO</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0.20525</cdr:x>
      <cdr:y>0.5515</cdr:y>
    </cdr:from>
    <cdr:to>
      <cdr:x>0.29825</cdr:x>
      <cdr:y>0.5715</cdr:y>
    </cdr:to>
    <cdr:sp>
      <cdr:nvSpPr>
        <cdr:cNvPr id="1" name="Text Box 1"/>
        <cdr:cNvSpPr txBox="1">
          <a:spLocks noChangeArrowheads="1"/>
        </cdr:cNvSpPr>
      </cdr:nvSpPr>
      <cdr:spPr>
        <a:xfrm>
          <a:off x="1209675" y="0"/>
          <a:ext cx="55245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1991</a:t>
          </a:r>
        </a:p>
      </cdr:txBody>
    </cdr:sp>
  </cdr:relSizeAnchor>
  <cdr:relSizeAnchor xmlns:cdr="http://schemas.openxmlformats.org/drawingml/2006/chartDrawing">
    <cdr:from>
      <cdr:x>0.392</cdr:x>
      <cdr:y>0.52175</cdr:y>
    </cdr:from>
    <cdr:to>
      <cdr:x>0.512</cdr:x>
      <cdr:y>0.53775</cdr:y>
    </cdr:to>
    <cdr:sp>
      <cdr:nvSpPr>
        <cdr:cNvPr id="2" name="Text Box 2"/>
        <cdr:cNvSpPr txBox="1">
          <a:spLocks noChangeArrowheads="1"/>
        </cdr:cNvSpPr>
      </cdr:nvSpPr>
      <cdr:spPr>
        <a:xfrm>
          <a:off x="2314575" y="0"/>
          <a:ext cx="7143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1999</a:t>
          </a:r>
        </a:p>
      </cdr:txBody>
    </cdr:sp>
  </cdr:relSizeAnchor>
  <cdr:relSizeAnchor xmlns:cdr="http://schemas.openxmlformats.org/drawingml/2006/chartDrawing">
    <cdr:from>
      <cdr:x>0.37225</cdr:x>
      <cdr:y>0.5075</cdr:y>
    </cdr:from>
    <cdr:to>
      <cdr:x>0.47125</cdr:x>
      <cdr:y>0.51775</cdr:y>
    </cdr:to>
    <cdr:sp>
      <cdr:nvSpPr>
        <cdr:cNvPr id="3" name="Text Box 3"/>
        <cdr:cNvSpPr txBox="1">
          <a:spLocks noChangeArrowheads="1"/>
        </cdr:cNvSpPr>
      </cdr:nvSpPr>
      <cdr:spPr>
        <a:xfrm>
          <a:off x="2200275" y="0"/>
          <a:ext cx="5810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1991</a:t>
          </a:r>
        </a:p>
      </cdr:txBody>
    </cdr:sp>
  </cdr:relSizeAnchor>
  <cdr:relSizeAnchor xmlns:cdr="http://schemas.openxmlformats.org/drawingml/2006/chartDrawing">
    <cdr:from>
      <cdr:x>0.547</cdr:x>
      <cdr:y>0.50375</cdr:y>
    </cdr:from>
    <cdr:to>
      <cdr:x>0.6365</cdr:x>
      <cdr:y>0.51775</cdr:y>
    </cdr:to>
    <cdr:sp>
      <cdr:nvSpPr>
        <cdr:cNvPr id="4" name="Text Box 4"/>
        <cdr:cNvSpPr txBox="1">
          <a:spLocks noChangeArrowheads="1"/>
        </cdr:cNvSpPr>
      </cdr:nvSpPr>
      <cdr:spPr>
        <a:xfrm>
          <a:off x="3228975" y="0"/>
          <a:ext cx="53340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1999</a:t>
          </a:r>
        </a:p>
      </cdr:txBody>
    </cdr:sp>
  </cdr:relSizeAnchor>
  <cdr:relSizeAnchor xmlns:cdr="http://schemas.openxmlformats.org/drawingml/2006/chartDrawing">
    <cdr:from>
      <cdr:x>0.685</cdr:x>
      <cdr:y>0.59875</cdr:y>
    </cdr:from>
    <cdr:to>
      <cdr:x>0.864</cdr:x>
      <cdr:y>0.622</cdr:y>
    </cdr:to>
    <cdr:sp>
      <cdr:nvSpPr>
        <cdr:cNvPr id="5" name="Text Box 5"/>
        <cdr:cNvSpPr txBox="1">
          <a:spLocks noChangeArrowheads="1"/>
        </cdr:cNvSpPr>
      </cdr:nvSpPr>
      <cdr:spPr>
        <a:xfrm>
          <a:off x="4048125" y="0"/>
          <a:ext cx="10572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 kereskedelmi egyenleg</a:t>
          </a:r>
        </a:p>
      </cdr:txBody>
    </cdr:sp>
  </cdr:relSizeAnchor>
  <cdr:relSizeAnchor xmlns:cdr="http://schemas.openxmlformats.org/drawingml/2006/chartDrawing">
    <cdr:from>
      <cdr:x>0.1465</cdr:x>
      <cdr:y>0.4735</cdr:y>
    </cdr:from>
    <cdr:to>
      <cdr:x>0.32125</cdr:x>
      <cdr:y>0.4905</cdr:y>
    </cdr:to>
    <cdr:sp>
      <cdr:nvSpPr>
        <cdr:cNvPr id="6" name="Text Box 6"/>
        <cdr:cNvSpPr txBox="1">
          <a:spLocks noChangeArrowheads="1"/>
        </cdr:cNvSpPr>
      </cdr:nvSpPr>
      <cdr:spPr>
        <a:xfrm>
          <a:off x="857250" y="0"/>
          <a:ext cx="10382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CE"/>
              <a:ea typeface="Arial CE"/>
              <a:cs typeface="Arial CE"/>
            </a:rPr>
            <a:t>- kereskedelmi egyenleg</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26"/>
  <sheetViews>
    <sheetView tabSelected="1" zoomScalePageLayoutView="0" workbookViewId="0" topLeftCell="A1">
      <selection activeCell="A1" sqref="A1"/>
    </sheetView>
  </sheetViews>
  <sheetFormatPr defaultColWidth="9.00390625" defaultRowHeight="12.75"/>
  <cols>
    <col min="1" max="1" width="4.75390625" style="9" customWidth="1"/>
    <col min="2" max="2" width="120.75390625" style="2" customWidth="1"/>
    <col min="3" max="16384" width="9.125" style="2" customWidth="1"/>
  </cols>
  <sheetData>
    <row r="1" ht="15.75">
      <c r="A1" s="32" t="s">
        <v>2</v>
      </c>
    </row>
    <row r="3" s="14" customFormat="1" ht="12.75">
      <c r="A3" s="34" t="s">
        <v>295</v>
      </c>
    </row>
    <row r="4" s="14" customFormat="1" ht="12.75">
      <c r="A4" s="34" t="s">
        <v>14</v>
      </c>
    </row>
    <row r="5" spans="2:14" s="14" customFormat="1" ht="25.5">
      <c r="B5" s="35" t="s">
        <v>245</v>
      </c>
      <c r="C5" s="36"/>
      <c r="D5" s="36"/>
      <c r="E5" s="36"/>
      <c r="F5" s="37"/>
      <c r="G5" s="37"/>
      <c r="H5" s="37"/>
      <c r="I5" s="37"/>
      <c r="J5" s="37"/>
      <c r="K5" s="37"/>
      <c r="L5" s="37"/>
      <c r="M5" s="37"/>
      <c r="N5" s="37"/>
    </row>
    <row r="6" s="14" customFormat="1" ht="12.75">
      <c r="B6" s="34" t="s">
        <v>4</v>
      </c>
    </row>
    <row r="7" s="14" customFormat="1" ht="12.75">
      <c r="A7" s="14" t="s">
        <v>300</v>
      </c>
    </row>
    <row r="8" s="14" customFormat="1" ht="12.75">
      <c r="B8" s="14" t="s">
        <v>246</v>
      </c>
    </row>
    <row r="9" ht="12.75">
      <c r="A9" s="2" t="s">
        <v>296</v>
      </c>
    </row>
    <row r="10" spans="1:2" ht="12.75">
      <c r="A10" s="2"/>
      <c r="B10" s="2" t="s">
        <v>247</v>
      </c>
    </row>
    <row r="11" ht="12.75">
      <c r="A11" s="2" t="s">
        <v>304</v>
      </c>
    </row>
    <row r="12" spans="1:2" ht="12.75">
      <c r="A12" s="2"/>
      <c r="B12" s="2" t="s">
        <v>305</v>
      </c>
    </row>
    <row r="13" ht="12.75">
      <c r="A13" s="28"/>
    </row>
    <row r="14" spans="1:2" ht="12.75">
      <c r="A14" s="30" t="s">
        <v>5</v>
      </c>
      <c r="B14" s="31"/>
    </row>
    <row r="15" spans="1:2" ht="12.75">
      <c r="A15" s="2"/>
      <c r="B15" s="28"/>
    </row>
    <row r="16" spans="1:2" ht="12.75">
      <c r="A16" s="28" t="s">
        <v>301</v>
      </c>
      <c r="B16" s="28"/>
    </row>
    <row r="17" spans="1:2" ht="12.75">
      <c r="A17" s="2"/>
      <c r="B17" s="28"/>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8"/>
    </row>
    <row r="31" ht="12.75">
      <c r="A31" s="28"/>
    </row>
    <row r="32" ht="12.75">
      <c r="A32" s="28"/>
    </row>
    <row r="33" ht="12.75">
      <c r="A33" s="28"/>
    </row>
    <row r="34" ht="12.75">
      <c r="A34" s="28"/>
    </row>
    <row r="35" ht="12.75">
      <c r="A35" s="28"/>
    </row>
    <row r="36" ht="12.75">
      <c r="A36" s="28"/>
    </row>
    <row r="37" ht="12.75">
      <c r="A37" s="28"/>
    </row>
    <row r="38" ht="12.75">
      <c r="A38" s="28"/>
    </row>
    <row r="39" ht="12.75">
      <c r="A39" s="28"/>
    </row>
    <row r="40" ht="12.75">
      <c r="A40" s="28"/>
    </row>
    <row r="41" ht="12.75">
      <c r="A41" s="28"/>
    </row>
    <row r="42" ht="12.75">
      <c r="A42" s="28"/>
    </row>
    <row r="43" ht="12.75">
      <c r="A43" s="28"/>
    </row>
    <row r="44" ht="12.75">
      <c r="A44" s="28"/>
    </row>
    <row r="45" ht="12.75">
      <c r="A45" s="28"/>
    </row>
    <row r="46" ht="12.75">
      <c r="A46" s="28"/>
    </row>
    <row r="47" ht="12.75">
      <c r="A47" s="28"/>
    </row>
    <row r="48" ht="12.75">
      <c r="A48" s="28"/>
    </row>
    <row r="49" ht="12.75">
      <c r="A49" s="28"/>
    </row>
    <row r="50" ht="12.75">
      <c r="A50" s="28"/>
    </row>
    <row r="51" ht="12.75">
      <c r="A51" s="28"/>
    </row>
    <row r="52" ht="12.75">
      <c r="A52" s="28"/>
    </row>
    <row r="53" ht="12.75">
      <c r="A53" s="28"/>
    </row>
    <row r="54" ht="12.75">
      <c r="A54" s="28"/>
    </row>
    <row r="55" ht="12.75">
      <c r="A55" s="28"/>
    </row>
    <row r="56" ht="12.75">
      <c r="A56" s="28"/>
    </row>
    <row r="57" ht="12.75">
      <c r="A57" s="28"/>
    </row>
    <row r="58" ht="12.75">
      <c r="A58" s="28"/>
    </row>
    <row r="59" ht="12.75">
      <c r="A59" s="28"/>
    </row>
    <row r="60" ht="12.75">
      <c r="A60" s="28"/>
    </row>
    <row r="61" ht="12.75">
      <c r="A61" s="28"/>
    </row>
    <row r="62" ht="12.75">
      <c r="A62" s="28"/>
    </row>
    <row r="63" ht="12.75">
      <c r="A63" s="28"/>
    </row>
    <row r="64" ht="12.75">
      <c r="A64" s="28"/>
    </row>
    <row r="65" ht="12.75">
      <c r="A65" s="28"/>
    </row>
    <row r="66" ht="12.75">
      <c r="A66" s="28"/>
    </row>
    <row r="67" ht="12.75">
      <c r="A67" s="28"/>
    </row>
    <row r="68" ht="12.75">
      <c r="A68" s="28"/>
    </row>
    <row r="69" ht="12.75">
      <c r="A69" s="28"/>
    </row>
    <row r="70" ht="12.75">
      <c r="A70" s="28"/>
    </row>
    <row r="71" ht="12.75">
      <c r="A71" s="28"/>
    </row>
    <row r="72" ht="12.75">
      <c r="A72" s="28"/>
    </row>
    <row r="73" ht="12.75">
      <c r="A73" s="28"/>
    </row>
    <row r="74" ht="12.75">
      <c r="A74" s="28"/>
    </row>
    <row r="75" ht="12.75">
      <c r="A75" s="28"/>
    </row>
    <row r="76" ht="12.75">
      <c r="A76" s="28"/>
    </row>
    <row r="77" ht="12.75">
      <c r="A77" s="28"/>
    </row>
    <row r="78" ht="12.75">
      <c r="A78" s="28"/>
    </row>
    <row r="79" ht="12.75">
      <c r="A79" s="28"/>
    </row>
    <row r="80" ht="12.75">
      <c r="A80" s="28"/>
    </row>
    <row r="81" ht="12.75">
      <c r="A81" s="28"/>
    </row>
    <row r="82" ht="12.75">
      <c r="A82" s="28"/>
    </row>
    <row r="83" ht="12.75">
      <c r="A83" s="28"/>
    </row>
    <row r="84" ht="12.75">
      <c r="A84" s="28"/>
    </row>
    <row r="85" ht="12.75">
      <c r="A85" s="28"/>
    </row>
    <row r="86" ht="12.75">
      <c r="A86" s="28"/>
    </row>
    <row r="87" ht="12.75">
      <c r="A87" s="28"/>
    </row>
    <row r="88" ht="12.75">
      <c r="A88" s="28"/>
    </row>
    <row r="89" ht="12.75">
      <c r="A89" s="28"/>
    </row>
    <row r="90" ht="12.75">
      <c r="A90" s="28"/>
    </row>
    <row r="91" ht="12.75">
      <c r="A91" s="28"/>
    </row>
    <row r="92" ht="12.75">
      <c r="A92" s="28"/>
    </row>
    <row r="93" ht="12.75">
      <c r="A93" s="28"/>
    </row>
    <row r="94" ht="12.75">
      <c r="A94" s="28"/>
    </row>
    <row r="95" ht="12.75">
      <c r="A95" s="28"/>
    </row>
    <row r="96" ht="12.75">
      <c r="A96" s="28"/>
    </row>
    <row r="97" ht="12.75">
      <c r="A97" s="28"/>
    </row>
    <row r="98" ht="12.75">
      <c r="A98" s="28"/>
    </row>
    <row r="99" ht="12.75">
      <c r="A99" s="28"/>
    </row>
    <row r="100" ht="12.75">
      <c r="A100" s="28"/>
    </row>
    <row r="101" ht="12.75">
      <c r="A101" s="28"/>
    </row>
    <row r="102" ht="12.75">
      <c r="A102" s="28"/>
    </row>
    <row r="103" ht="12.75">
      <c r="A103" s="28"/>
    </row>
    <row r="104" ht="12.75">
      <c r="A104" s="28"/>
    </row>
    <row r="105" ht="12.75">
      <c r="A105" s="28"/>
    </row>
    <row r="106" ht="12.75">
      <c r="A106" s="28"/>
    </row>
    <row r="107" ht="12.75">
      <c r="A107" s="28"/>
    </row>
    <row r="108" ht="12.75">
      <c r="A108" s="28"/>
    </row>
    <row r="109" ht="12.75">
      <c r="A109" s="28"/>
    </row>
    <row r="110" ht="12.75">
      <c r="A110" s="28"/>
    </row>
    <row r="111" ht="12.75">
      <c r="A111" s="28"/>
    </row>
    <row r="112" ht="12.75">
      <c r="A112" s="28"/>
    </row>
    <row r="113" ht="12.75">
      <c r="A113" s="28"/>
    </row>
    <row r="114" ht="12.75">
      <c r="A114" s="28"/>
    </row>
    <row r="115" ht="12.75">
      <c r="A115" s="28"/>
    </row>
    <row r="116" ht="12.75">
      <c r="A116" s="28"/>
    </row>
    <row r="117" ht="12.75">
      <c r="A117" s="28"/>
    </row>
    <row r="118" ht="12.75">
      <c r="A118" s="28"/>
    </row>
    <row r="119" ht="12.75">
      <c r="A119" s="28"/>
    </row>
    <row r="120" ht="12.75">
      <c r="A120" s="28"/>
    </row>
    <row r="121" ht="12.75">
      <c r="A121" s="28"/>
    </row>
    <row r="122" ht="12.75">
      <c r="A122" s="28"/>
    </row>
    <row r="123" ht="12.75">
      <c r="A123" s="28"/>
    </row>
    <row r="124" ht="12.75">
      <c r="A124" s="28"/>
    </row>
    <row r="125" ht="12.75">
      <c r="A125" s="28"/>
    </row>
    <row r="126" ht="12.75">
      <c r="A126" s="28"/>
    </row>
    <row r="127" ht="12.75">
      <c r="A127" s="28"/>
    </row>
    <row r="128" ht="12.75">
      <c r="A128" s="28"/>
    </row>
    <row r="129" ht="12.75">
      <c r="A129" s="28"/>
    </row>
    <row r="130" ht="12.75">
      <c r="A130" s="28"/>
    </row>
    <row r="131" ht="12.75">
      <c r="A131" s="28"/>
    </row>
    <row r="132" ht="12.75">
      <c r="A132" s="28"/>
    </row>
    <row r="133" ht="12.75">
      <c r="A133" s="28"/>
    </row>
    <row r="134" ht="12.75">
      <c r="A134" s="28"/>
    </row>
    <row r="135" ht="12.75">
      <c r="A135" s="28"/>
    </row>
    <row r="136" ht="12.75">
      <c r="A136" s="28"/>
    </row>
    <row r="137" ht="12.75">
      <c r="A137" s="28"/>
    </row>
    <row r="138" ht="12.75">
      <c r="A138" s="28"/>
    </row>
    <row r="139" ht="12.75">
      <c r="A139" s="28"/>
    </row>
    <row r="140" ht="12.75">
      <c r="A140" s="28"/>
    </row>
    <row r="141" ht="12.75">
      <c r="A141" s="28"/>
    </row>
    <row r="142" ht="12.75">
      <c r="A142" s="28"/>
    </row>
    <row r="143" ht="12.75">
      <c r="A143" s="28"/>
    </row>
    <row r="144" ht="12.75">
      <c r="A144" s="28"/>
    </row>
    <row r="145" ht="12.75">
      <c r="A145" s="28"/>
    </row>
    <row r="146" ht="12.75">
      <c r="A146" s="28"/>
    </row>
    <row r="147" ht="12.75">
      <c r="A147" s="28"/>
    </row>
    <row r="148" ht="12.75">
      <c r="A148" s="28"/>
    </row>
    <row r="149" ht="12.75">
      <c r="A149" s="28"/>
    </row>
    <row r="150" ht="12.75">
      <c r="A150" s="28"/>
    </row>
    <row r="151" ht="12.75">
      <c r="A151" s="28"/>
    </row>
    <row r="152" ht="12.75">
      <c r="A152" s="28"/>
    </row>
    <row r="153" ht="12.75">
      <c r="A153" s="28"/>
    </row>
    <row r="154" ht="12.75">
      <c r="A154" s="28"/>
    </row>
    <row r="155" ht="12.75">
      <c r="A155" s="28"/>
    </row>
    <row r="156" ht="12.75">
      <c r="A156" s="28"/>
    </row>
    <row r="157" ht="12.75">
      <c r="A157" s="28"/>
    </row>
    <row r="158" ht="12.75">
      <c r="A158" s="28"/>
    </row>
    <row r="159" ht="12.75">
      <c r="A159" s="28"/>
    </row>
    <row r="160" ht="12.75">
      <c r="A160" s="28"/>
    </row>
    <row r="161" ht="12.75">
      <c r="A161" s="28"/>
    </row>
    <row r="162" ht="12.75">
      <c r="A162" s="28"/>
    </row>
    <row r="163" ht="12.75">
      <c r="A163" s="28"/>
    </row>
    <row r="164" ht="12.75">
      <c r="A164" s="28"/>
    </row>
    <row r="165" ht="12.75">
      <c r="A165" s="28"/>
    </row>
    <row r="166" ht="12.75">
      <c r="A166" s="28"/>
    </row>
    <row r="167" ht="12.75">
      <c r="A167" s="28"/>
    </row>
    <row r="168" ht="12.75">
      <c r="A168" s="28"/>
    </row>
    <row r="169" ht="12.75">
      <c r="A169" s="28"/>
    </row>
    <row r="170" ht="12.75">
      <c r="A170" s="28"/>
    </row>
    <row r="171" ht="12.75">
      <c r="A171" s="28"/>
    </row>
    <row r="172" ht="12.75">
      <c r="A172" s="28"/>
    </row>
    <row r="173" ht="12.75">
      <c r="A173" s="28"/>
    </row>
    <row r="174" ht="12.75">
      <c r="A174" s="28"/>
    </row>
    <row r="175" ht="12.75">
      <c r="A175" s="28"/>
    </row>
    <row r="176" ht="12.75">
      <c r="A176" s="28"/>
    </row>
    <row r="177" ht="12.75">
      <c r="A177" s="28"/>
    </row>
    <row r="178" ht="12.75">
      <c r="A178" s="28"/>
    </row>
    <row r="179" ht="12.75">
      <c r="A179" s="28"/>
    </row>
    <row r="180" ht="12.75">
      <c r="A180" s="28"/>
    </row>
    <row r="181" ht="12.75">
      <c r="A181" s="28"/>
    </row>
    <row r="182" ht="12.75">
      <c r="A182" s="28"/>
    </row>
    <row r="183" ht="12.75">
      <c r="A183" s="28"/>
    </row>
    <row r="184" ht="12.75">
      <c r="A184" s="28"/>
    </row>
    <row r="185" ht="12.75">
      <c r="A185" s="28"/>
    </row>
    <row r="186" ht="12.75">
      <c r="A186" s="28"/>
    </row>
    <row r="187" ht="12.75">
      <c r="A187" s="28"/>
    </row>
    <row r="188" ht="12.75">
      <c r="A188" s="28"/>
    </row>
    <row r="189" ht="12.75">
      <c r="A189" s="28"/>
    </row>
    <row r="190" ht="12.75">
      <c r="A190" s="28"/>
    </row>
    <row r="191" ht="12.75">
      <c r="A191" s="28"/>
    </row>
    <row r="192" ht="12.75">
      <c r="A192" s="28"/>
    </row>
    <row r="193" ht="12.75">
      <c r="A193" s="28"/>
    </row>
    <row r="194" ht="12.75">
      <c r="A194" s="28"/>
    </row>
    <row r="195" ht="12.75">
      <c r="A195" s="28"/>
    </row>
    <row r="196" ht="12.75">
      <c r="A196" s="28"/>
    </row>
    <row r="197" ht="12.75">
      <c r="A197" s="28"/>
    </row>
    <row r="198" ht="12.75">
      <c r="A198" s="28"/>
    </row>
    <row r="199" ht="12.75">
      <c r="A199" s="28"/>
    </row>
    <row r="200" ht="12.75">
      <c r="A200" s="28"/>
    </row>
    <row r="201" ht="12.75">
      <c r="A201" s="28"/>
    </row>
    <row r="202" ht="12.75">
      <c r="A202" s="28"/>
    </row>
    <row r="203" ht="12.75">
      <c r="A203" s="28"/>
    </row>
    <row r="204" ht="12.75">
      <c r="A204" s="28"/>
    </row>
    <row r="205" ht="12.75">
      <c r="A205" s="28"/>
    </row>
    <row r="206" ht="12.75">
      <c r="A206" s="28"/>
    </row>
    <row r="207" ht="12.75">
      <c r="A207" s="28"/>
    </row>
    <row r="208" ht="12.75">
      <c r="A208" s="28"/>
    </row>
    <row r="209" ht="12.75">
      <c r="A209" s="28"/>
    </row>
    <row r="210" ht="12.75">
      <c r="A210" s="28"/>
    </row>
    <row r="211" ht="12.75">
      <c r="A211" s="28"/>
    </row>
    <row r="212" ht="12.75">
      <c r="A212" s="28"/>
    </row>
    <row r="213" ht="12.75">
      <c r="A213" s="28"/>
    </row>
    <row r="214" ht="12.75">
      <c r="A214" s="28"/>
    </row>
    <row r="215" ht="12.75">
      <c r="A215" s="28"/>
    </row>
    <row r="216" ht="12.75">
      <c r="A216" s="28"/>
    </row>
    <row r="217" ht="12.75">
      <c r="A217" s="28"/>
    </row>
    <row r="218" ht="12.75">
      <c r="A218" s="28"/>
    </row>
    <row r="219" ht="12.75">
      <c r="A219" s="28"/>
    </row>
    <row r="220" ht="12.75">
      <c r="A220" s="28"/>
    </row>
    <row r="221" ht="12.75">
      <c r="A221" s="28"/>
    </row>
    <row r="222" ht="12.75">
      <c r="A222" s="28"/>
    </row>
    <row r="223" ht="12.75">
      <c r="A223" s="28"/>
    </row>
    <row r="224" ht="12.75">
      <c r="A224" s="28"/>
    </row>
    <row r="225" ht="12.75">
      <c r="A225" s="28"/>
    </row>
    <row r="226" ht="12.75">
      <c r="A226" s="28"/>
    </row>
    <row r="227" ht="12.75">
      <c r="A227" s="28"/>
    </row>
    <row r="228" ht="12.75">
      <c r="A228" s="28"/>
    </row>
    <row r="229" ht="12.75">
      <c r="A229" s="28"/>
    </row>
    <row r="230" ht="12.75">
      <c r="A230" s="28"/>
    </row>
    <row r="231" ht="12.75">
      <c r="A231" s="28"/>
    </row>
    <row r="232" ht="12.75">
      <c r="A232" s="28"/>
    </row>
    <row r="233" ht="12.75">
      <c r="A233" s="28"/>
    </row>
    <row r="234" ht="12.75">
      <c r="A234" s="28"/>
    </row>
    <row r="235" ht="12.75">
      <c r="A235" s="28"/>
    </row>
    <row r="236" ht="12.75">
      <c r="A236" s="28"/>
    </row>
    <row r="237" ht="12.75">
      <c r="A237" s="28"/>
    </row>
    <row r="238" ht="12.75">
      <c r="A238" s="28"/>
    </row>
    <row r="239" ht="12.75">
      <c r="A239" s="28"/>
    </row>
    <row r="240" ht="12.75">
      <c r="A240" s="28"/>
    </row>
    <row r="241" ht="12.75">
      <c r="A241" s="28"/>
    </row>
    <row r="242" ht="12.75">
      <c r="A242" s="28"/>
    </row>
    <row r="243" ht="12.75">
      <c r="A243" s="28"/>
    </row>
    <row r="244" ht="12.75">
      <c r="A244" s="28"/>
    </row>
    <row r="245" ht="12.75">
      <c r="A245" s="28"/>
    </row>
    <row r="246" ht="12.75">
      <c r="A246" s="28"/>
    </row>
    <row r="247" ht="12.75">
      <c r="A247" s="28"/>
    </row>
    <row r="248" ht="12.75">
      <c r="A248" s="28"/>
    </row>
    <row r="249" ht="12.75">
      <c r="A249" s="28"/>
    </row>
    <row r="250" ht="12.75">
      <c r="A250" s="28"/>
    </row>
    <row r="251" ht="12.75">
      <c r="A251" s="28"/>
    </row>
    <row r="252" ht="12.75">
      <c r="A252" s="28"/>
    </row>
    <row r="253" ht="12.75">
      <c r="A253" s="28"/>
    </row>
    <row r="254" ht="12.75">
      <c r="A254" s="28"/>
    </row>
    <row r="255" ht="12.75">
      <c r="A255" s="28"/>
    </row>
    <row r="256" ht="12.75">
      <c r="A256" s="28"/>
    </row>
    <row r="257" ht="12.75">
      <c r="A257" s="28"/>
    </row>
    <row r="258" ht="12.75">
      <c r="A258" s="28"/>
    </row>
    <row r="259" ht="12.75">
      <c r="A259" s="28"/>
    </row>
    <row r="260" ht="12.75">
      <c r="A260" s="28"/>
    </row>
    <row r="261" ht="12.75">
      <c r="A261" s="28"/>
    </row>
    <row r="262" ht="12.75">
      <c r="A262" s="28"/>
    </row>
    <row r="263" ht="12.75">
      <c r="A263" s="28"/>
    </row>
    <row r="264" ht="12.75">
      <c r="A264" s="28"/>
    </row>
    <row r="265" ht="12.75">
      <c r="A265" s="28"/>
    </row>
    <row r="266" ht="12.75">
      <c r="A266" s="28"/>
    </row>
    <row r="267" ht="12.75">
      <c r="A267" s="28"/>
    </row>
    <row r="268" ht="12.75">
      <c r="A268" s="28"/>
    </row>
    <row r="269" ht="12.75">
      <c r="A269" s="28"/>
    </row>
    <row r="270" ht="12.75">
      <c r="A270" s="28"/>
    </row>
    <row r="271" ht="12.75">
      <c r="A271" s="28"/>
    </row>
    <row r="272" ht="12.75">
      <c r="A272" s="28"/>
    </row>
    <row r="273" ht="12.75">
      <c r="A273" s="28"/>
    </row>
    <row r="274" ht="12.75">
      <c r="A274" s="28"/>
    </row>
    <row r="275" ht="12.75">
      <c r="A275" s="28"/>
    </row>
    <row r="276" ht="12.75">
      <c r="A276" s="28"/>
    </row>
    <row r="277" ht="12.75">
      <c r="A277" s="28"/>
    </row>
    <row r="278" ht="12.75">
      <c r="A278" s="28"/>
    </row>
    <row r="279" ht="12.75">
      <c r="A279" s="28"/>
    </row>
    <row r="280" ht="12.75">
      <c r="A280" s="28"/>
    </row>
    <row r="281" ht="12.75">
      <c r="A281" s="28"/>
    </row>
    <row r="282" ht="12.75">
      <c r="A282" s="28"/>
    </row>
    <row r="283" ht="12.75">
      <c r="A283" s="28"/>
    </row>
    <row r="284" ht="12.75">
      <c r="A284" s="28"/>
    </row>
    <row r="285" ht="12.75">
      <c r="A285" s="28"/>
    </row>
    <row r="286" ht="12.75">
      <c r="A286" s="28"/>
    </row>
    <row r="287" ht="12.75">
      <c r="A287" s="28"/>
    </row>
    <row r="288" ht="12.75">
      <c r="A288" s="28"/>
    </row>
    <row r="289" ht="12.75">
      <c r="A289" s="28"/>
    </row>
    <row r="290" ht="12.75">
      <c r="A290" s="28"/>
    </row>
    <row r="291" ht="12.75">
      <c r="A291" s="28"/>
    </row>
    <row r="292" ht="12.75">
      <c r="A292" s="28"/>
    </row>
    <row r="293" ht="12.75">
      <c r="A293" s="28"/>
    </row>
    <row r="294" ht="12.75">
      <c r="A294" s="28"/>
    </row>
    <row r="295" ht="12.75">
      <c r="A295" s="28"/>
    </row>
    <row r="296" ht="12.75">
      <c r="A296" s="28"/>
    </row>
    <row r="297" ht="12.75">
      <c r="A297" s="28"/>
    </row>
    <row r="298" ht="12.75">
      <c r="A298" s="28"/>
    </row>
    <row r="299" ht="12.75">
      <c r="A299" s="28"/>
    </row>
    <row r="300" ht="12.75">
      <c r="A300" s="28"/>
    </row>
    <row r="301" ht="12.75">
      <c r="A301" s="28"/>
    </row>
    <row r="302" ht="12.75">
      <c r="A302" s="28"/>
    </row>
    <row r="303" ht="12.75">
      <c r="A303" s="28"/>
    </row>
    <row r="304" ht="12.75">
      <c r="A304" s="28"/>
    </row>
    <row r="305" ht="12.75">
      <c r="A305" s="28"/>
    </row>
    <row r="306" ht="12.75">
      <c r="A306" s="28"/>
    </row>
    <row r="307" ht="12.75">
      <c r="A307" s="28"/>
    </row>
    <row r="308" ht="12.75">
      <c r="A308" s="28"/>
    </row>
    <row r="309" ht="12.75">
      <c r="A309" s="28"/>
    </row>
    <row r="310" ht="12.75">
      <c r="A310" s="28"/>
    </row>
    <row r="311" ht="12.75">
      <c r="A311" s="28"/>
    </row>
    <row r="312" ht="12.75">
      <c r="A312" s="28"/>
    </row>
    <row r="313" ht="12.75">
      <c r="A313" s="28"/>
    </row>
    <row r="314" ht="12.75">
      <c r="A314" s="28"/>
    </row>
    <row r="315" ht="12.75">
      <c r="A315" s="28"/>
    </row>
    <row r="316" ht="12.75">
      <c r="A316" s="28"/>
    </row>
    <row r="317" ht="12.75">
      <c r="A317" s="28"/>
    </row>
    <row r="318" ht="12.75">
      <c r="A318" s="28"/>
    </row>
    <row r="319" ht="12.75">
      <c r="A319" s="28"/>
    </row>
    <row r="320" ht="12.75">
      <c r="A320" s="28"/>
    </row>
    <row r="321" ht="12.75">
      <c r="A321" s="28"/>
    </row>
    <row r="322" ht="12.75">
      <c r="A322" s="28"/>
    </row>
    <row r="323" ht="12.75">
      <c r="A323" s="28"/>
    </row>
    <row r="324" ht="12.75">
      <c r="A324" s="2"/>
    </row>
    <row r="325" ht="12.75">
      <c r="A325" s="2"/>
    </row>
    <row r="326" ht="12.75">
      <c r="A326" s="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F194"/>
  <sheetViews>
    <sheetView zoomScalePageLayoutView="0" workbookViewId="0" topLeftCell="A1">
      <selection activeCell="A1" sqref="A1"/>
    </sheetView>
  </sheetViews>
  <sheetFormatPr defaultColWidth="9.00390625" defaultRowHeight="12.75"/>
  <cols>
    <col min="1" max="1" width="5.125" style="2" bestFit="1" customWidth="1"/>
    <col min="2" max="2" width="21.75390625" style="2" bestFit="1" customWidth="1"/>
    <col min="3" max="3" width="12.75390625" style="2" bestFit="1" customWidth="1"/>
    <col min="4" max="4" width="14.00390625" style="2" customWidth="1"/>
    <col min="5" max="5" width="14.00390625" style="2" bestFit="1" customWidth="1"/>
    <col min="6" max="6" width="15.00390625" style="2" bestFit="1" customWidth="1"/>
    <col min="7" max="7" width="14.125" style="2" bestFit="1" customWidth="1"/>
    <col min="8" max="8" width="14.375" style="2" bestFit="1" customWidth="1"/>
    <col min="9" max="10" width="22.75390625" style="2" bestFit="1" customWidth="1"/>
    <col min="11" max="11" width="13.625" style="2" customWidth="1"/>
    <col min="12" max="12" width="13.25390625" style="2" customWidth="1"/>
    <col min="13" max="13" width="14.25390625" style="2" customWidth="1"/>
    <col min="14" max="14" width="14.625" style="2" customWidth="1"/>
    <col min="15" max="18" width="15.00390625" style="2" bestFit="1" customWidth="1"/>
    <col min="19" max="19" width="13.875" style="2" bestFit="1" customWidth="1"/>
    <col min="20" max="21" width="15.00390625" style="2" bestFit="1" customWidth="1"/>
    <col min="22" max="22" width="13.875" style="2" bestFit="1" customWidth="1"/>
    <col min="23" max="31" width="15.00390625" style="2" bestFit="1" customWidth="1"/>
    <col min="32" max="33" width="13.875" style="2" bestFit="1" customWidth="1"/>
    <col min="34" max="34" width="15.00390625" style="2" bestFit="1" customWidth="1"/>
    <col min="35" max="35" width="13.875" style="2" bestFit="1" customWidth="1"/>
    <col min="36" max="39" width="15.00390625" style="2" bestFit="1" customWidth="1"/>
    <col min="40" max="40" width="17.75390625" style="2" bestFit="1" customWidth="1"/>
    <col min="41" max="43" width="15.00390625" style="2" bestFit="1" customWidth="1"/>
    <col min="44" max="44" width="17.75390625" style="2" bestFit="1" customWidth="1"/>
    <col min="45" max="45" width="13.875" style="2" bestFit="1" customWidth="1"/>
    <col min="46" max="47" width="15.00390625" style="2" bestFit="1" customWidth="1"/>
    <col min="48" max="48" width="15.25390625" style="2" bestFit="1" customWidth="1"/>
    <col min="49" max="50" width="15.00390625" style="2" bestFit="1" customWidth="1"/>
    <col min="51" max="51" width="18.875" style="2" bestFit="1" customWidth="1"/>
    <col min="52" max="52" width="13.875" style="2" bestFit="1" customWidth="1"/>
    <col min="53" max="54" width="15.00390625" style="2" bestFit="1" customWidth="1"/>
    <col min="55" max="55" width="15.25390625" style="2" bestFit="1" customWidth="1"/>
    <col min="56" max="56" width="9.25390625" style="2" bestFit="1" customWidth="1"/>
    <col min="57" max="57" width="15.00390625" style="2" bestFit="1" customWidth="1"/>
    <col min="58" max="58" width="18.875" style="2" bestFit="1" customWidth="1"/>
    <col min="59" max="59" width="12.75390625" style="2" bestFit="1" customWidth="1"/>
    <col min="60" max="66" width="15.00390625" style="2" bestFit="1" customWidth="1"/>
    <col min="67" max="67" width="13.875" style="2" bestFit="1" customWidth="1"/>
    <col min="68" max="69" width="15.00390625" style="2" bestFit="1" customWidth="1"/>
    <col min="70" max="16384" width="9.125" style="2" customWidth="1"/>
  </cols>
  <sheetData>
    <row r="1" ht="15.75">
      <c r="A1" s="33" t="s">
        <v>3</v>
      </c>
    </row>
    <row r="3" s="11" customFormat="1" ht="12.75">
      <c r="A3" s="29" t="s">
        <v>295</v>
      </c>
    </row>
    <row r="4" spans="1:2" ht="12.75">
      <c r="A4" s="28"/>
      <c r="B4" s="2" t="s">
        <v>48</v>
      </c>
    </row>
    <row r="5" spans="1:2" ht="12.75">
      <c r="A5" s="28"/>
      <c r="B5" s="2" t="s">
        <v>297</v>
      </c>
    </row>
    <row r="6" ht="12.75">
      <c r="B6" s="1" t="s">
        <v>240</v>
      </c>
    </row>
    <row r="7" ht="12.75">
      <c r="B7" s="1" t="s">
        <v>6</v>
      </c>
    </row>
    <row r="8" ht="12.75">
      <c r="B8" s="1" t="s">
        <v>298</v>
      </c>
    </row>
    <row r="10" s="11" customFormat="1" ht="12.75">
      <c r="A10" s="29" t="s">
        <v>49</v>
      </c>
    </row>
    <row r="11" spans="1:2" ht="12.75">
      <c r="A11" s="29"/>
      <c r="B11" s="28" t="s">
        <v>245</v>
      </c>
    </row>
    <row r="12" spans="1:2" ht="12.75">
      <c r="A12" s="29"/>
      <c r="B12" s="28" t="s">
        <v>50</v>
      </c>
    </row>
    <row r="13" spans="1:58" s="7" customFormat="1" ht="64.5" thickBot="1">
      <c r="A13" s="10"/>
      <c r="B13" s="7" t="s">
        <v>251</v>
      </c>
      <c r="C13" s="6" t="s">
        <v>255</v>
      </c>
      <c r="D13" s="7" t="s">
        <v>253</v>
      </c>
      <c r="E13" s="7" t="s">
        <v>252</v>
      </c>
      <c r="G13" s="6" t="s">
        <v>255</v>
      </c>
      <c r="I13" s="7" t="s">
        <v>253</v>
      </c>
      <c r="J13" s="7" t="s">
        <v>252</v>
      </c>
      <c r="K13" s="6" t="s">
        <v>255</v>
      </c>
      <c r="L13" s="7" t="s">
        <v>241</v>
      </c>
      <c r="M13" s="7" t="s">
        <v>242</v>
      </c>
      <c r="N13" s="7" t="s">
        <v>243</v>
      </c>
      <c r="P13" s="6" t="s">
        <v>255</v>
      </c>
      <c r="Q13" s="7" t="s">
        <v>231</v>
      </c>
      <c r="R13" s="7" t="s">
        <v>257</v>
      </c>
      <c r="T13" s="7" t="s">
        <v>231</v>
      </c>
      <c r="U13" s="6" t="s">
        <v>255</v>
      </c>
      <c r="V13" s="7" t="s">
        <v>257</v>
      </c>
      <c r="W13" s="7" t="s">
        <v>241</v>
      </c>
      <c r="X13" s="7" t="s">
        <v>242</v>
      </c>
      <c r="Y13" s="7" t="s">
        <v>243</v>
      </c>
      <c r="AA13" s="7" t="s">
        <v>259</v>
      </c>
      <c r="AB13" s="7" t="s">
        <v>232</v>
      </c>
      <c r="AC13" s="7" t="s">
        <v>263</v>
      </c>
      <c r="AE13" s="7" t="s">
        <v>232</v>
      </c>
      <c r="AF13" s="7" t="s">
        <v>259</v>
      </c>
      <c r="AG13" s="7" t="s">
        <v>263</v>
      </c>
      <c r="AH13" s="7" t="s">
        <v>241</v>
      </c>
      <c r="AI13" s="7" t="s">
        <v>242</v>
      </c>
      <c r="AJ13" s="7" t="s">
        <v>243</v>
      </c>
      <c r="AL13" s="7" t="s">
        <v>254</v>
      </c>
      <c r="AM13" s="7" t="s">
        <v>233</v>
      </c>
      <c r="AN13" s="7" t="s">
        <v>65</v>
      </c>
      <c r="AP13" s="6" t="s">
        <v>255</v>
      </c>
      <c r="AQ13" s="7" t="s">
        <v>234</v>
      </c>
      <c r="AR13" s="7" t="s">
        <v>66</v>
      </c>
      <c r="AT13" s="7" t="s">
        <v>233</v>
      </c>
      <c r="AU13" s="7" t="s">
        <v>254</v>
      </c>
      <c r="AV13" s="7" t="s">
        <v>65</v>
      </c>
      <c r="AW13" s="7" t="s">
        <v>241</v>
      </c>
      <c r="AX13" s="7" t="s">
        <v>242</v>
      </c>
      <c r="AY13" s="7" t="s">
        <v>243</v>
      </c>
      <c r="BA13" s="7" t="s">
        <v>234</v>
      </c>
      <c r="BB13" s="6" t="s">
        <v>255</v>
      </c>
      <c r="BC13" s="7" t="s">
        <v>66</v>
      </c>
      <c r="BD13" s="7" t="s">
        <v>241</v>
      </c>
      <c r="BE13" s="7" t="s">
        <v>242</v>
      </c>
      <c r="BF13" s="7" t="s">
        <v>243</v>
      </c>
    </row>
    <row r="14" spans="2:58" ht="13.5" thickTop="1">
      <c r="B14" s="2" t="s">
        <v>145</v>
      </c>
      <c r="C14" s="2">
        <v>159670593</v>
      </c>
      <c r="D14" s="5">
        <v>1081.55925624873</v>
      </c>
      <c r="E14" s="2">
        <f>+C14/D14</f>
        <v>147630</v>
      </c>
      <c r="G14" s="2">
        <v>159670593</v>
      </c>
      <c r="I14" s="5">
        <v>1081.55925624873</v>
      </c>
      <c r="J14" s="1">
        <v>147630</v>
      </c>
      <c r="K14" s="2">
        <f>+J14*I14</f>
        <v>159670593</v>
      </c>
      <c r="L14" s="4">
        <f aca="true" t="shared" si="0" ref="L14:L30">+I14-I$35</f>
        <v>813.3198203684594</v>
      </c>
      <c r="M14" s="2">
        <f>+L14^2</f>
        <v>661489.1302041832</v>
      </c>
      <c r="N14" s="2">
        <f>+M14*J14</f>
        <v>97655640292.04356</v>
      </c>
      <c r="P14" s="2">
        <v>159670593</v>
      </c>
      <c r="Q14" s="5">
        <v>35.8579998509807</v>
      </c>
      <c r="R14" s="2">
        <f>+Q14*P14/100</f>
        <v>57254680.99999999</v>
      </c>
      <c r="T14" s="5">
        <v>35.8579998509807</v>
      </c>
      <c r="U14" s="2">
        <v>159670593</v>
      </c>
      <c r="V14" s="2">
        <f>+U14*T14</f>
        <v>5725468099.999999</v>
      </c>
      <c r="W14" s="4">
        <f aca="true" t="shared" si="1" ref="W14:W30">+T14-T$35</f>
        <v>-1.919622478332279</v>
      </c>
      <c r="X14" s="2">
        <f>+W14^2</f>
        <v>3.684950459318561</v>
      </c>
      <c r="Y14" s="2">
        <f>+X14*U14</f>
        <v>588378225.015017</v>
      </c>
      <c r="AA14" s="2">
        <v>67280704</v>
      </c>
      <c r="AB14" s="5">
        <v>4.37200021743774</v>
      </c>
      <c r="AC14" s="1">
        <f>+AB14*AA14/100</f>
        <v>2941512.525173642</v>
      </c>
      <c r="AE14" s="5">
        <v>4.37200021743774</v>
      </c>
      <c r="AF14" s="2">
        <v>67280704</v>
      </c>
      <c r="AG14" s="1">
        <f>+AF14*AE14</f>
        <v>294151252.5173642</v>
      </c>
      <c r="AH14" s="4">
        <f aca="true" t="shared" si="2" ref="AH14:AH30">+AE14-AE$35</f>
        <v>1.609821658321605</v>
      </c>
      <c r="AI14" s="2">
        <f>+AH14^2</f>
        <v>2.5915257716013222</v>
      </c>
      <c r="AJ14" s="2">
        <f>+AI14*AF14</f>
        <v>174359678.34748018</v>
      </c>
      <c r="AL14" s="2">
        <v>142660376</v>
      </c>
      <c r="AM14" s="5">
        <v>2215.9252214602157</v>
      </c>
      <c r="AN14" s="1">
        <f aca="true" t="shared" si="3" ref="AN14:AN30">+AM14*AL14</f>
        <v>316124725281.39764</v>
      </c>
      <c r="AO14" s="4"/>
      <c r="AP14" s="2">
        <v>159670593</v>
      </c>
      <c r="AQ14" s="5">
        <v>3634.3169540968124</v>
      </c>
      <c r="AR14" s="1">
        <f>+AQ14*AP14</f>
        <v>580293543210.5918</v>
      </c>
      <c r="AT14" s="5">
        <v>2215.9252214602157</v>
      </c>
      <c r="AU14" s="2">
        <v>142660376</v>
      </c>
      <c r="AV14" s="2">
        <f>+AU14*AT14</f>
        <v>316124725281.39764</v>
      </c>
      <c r="AW14" s="4">
        <f aca="true" t="shared" si="4" ref="AW14:AW30">+AT14-AT$35</f>
        <v>-2669.0429440404523</v>
      </c>
      <c r="AX14" s="2">
        <f>+AW14^2</f>
        <v>7123790.237132125</v>
      </c>
      <c r="AY14" s="2">
        <f>+AX14*AU14</f>
        <v>1016282593774398</v>
      </c>
      <c r="BA14" s="5">
        <v>3634.3169540968124</v>
      </c>
      <c r="BB14" s="2">
        <v>159670593</v>
      </c>
      <c r="BC14" s="2">
        <f>+BB14*BA14</f>
        <v>580293543210.5918</v>
      </c>
      <c r="BD14" s="4">
        <f aca="true" t="shared" si="5" ref="BD14:BD30">+BA14-BA$35</f>
        <v>-4053.167234445274</v>
      </c>
      <c r="BE14" s="2">
        <f>+BD14^2</f>
        <v>16428164.630380752</v>
      </c>
      <c r="BF14" s="2">
        <f>+BE14*BB14</f>
        <v>2623094788434520.5</v>
      </c>
    </row>
    <row r="15" spans="2:58" ht="12.75">
      <c r="B15" s="2" t="s">
        <v>146</v>
      </c>
      <c r="C15" s="2">
        <v>745568</v>
      </c>
      <c r="D15" s="5">
        <v>19.41886802530964</v>
      </c>
      <c r="E15" s="2">
        <f>+C15/D15</f>
        <v>38393.9990234375</v>
      </c>
      <c r="G15" s="2">
        <v>745568</v>
      </c>
      <c r="I15" s="5">
        <v>19.41886802530964</v>
      </c>
      <c r="J15" s="1">
        <v>38393.9990234375</v>
      </c>
      <c r="K15" s="2">
        <f aca="true" t="shared" si="6" ref="K15:K30">+J15*I15</f>
        <v>745568</v>
      </c>
      <c r="L15" s="4">
        <f t="shared" si="0"/>
        <v>-248.82056785496084</v>
      </c>
      <c r="M15" s="2">
        <f aca="true" t="shared" si="7" ref="M15:M30">+L15^2</f>
        <v>61911.674987665174</v>
      </c>
      <c r="N15" s="2">
        <f aca="true" t="shared" si="8" ref="N15:N30">+M15*J15</f>
        <v>2377036789.0157967</v>
      </c>
      <c r="P15" s="2">
        <v>745568</v>
      </c>
      <c r="Q15" s="5">
        <v>40.16695995536289</v>
      </c>
      <c r="R15" s="2">
        <f aca="true" t="shared" si="9" ref="R15:R30">+Q15*P15/100</f>
        <v>299472</v>
      </c>
      <c r="T15" s="5">
        <v>40.16695995536289</v>
      </c>
      <c r="U15" s="2">
        <v>745568</v>
      </c>
      <c r="V15" s="2">
        <f aca="true" t="shared" si="10" ref="V15:V30">+U15*T15</f>
        <v>29947200</v>
      </c>
      <c r="W15" s="4">
        <f t="shared" si="1"/>
        <v>2.3893376260499153</v>
      </c>
      <c r="X15" s="2">
        <f aca="true" t="shared" si="11" ref="X15:X29">+W15^2</f>
        <v>5.708934291257845</v>
      </c>
      <c r="Y15" s="2">
        <f aca="true" t="shared" si="12" ref="Y15:Y29">+X15*U15</f>
        <v>4256398.721664528</v>
      </c>
      <c r="AA15" s="2">
        <v>367429</v>
      </c>
      <c r="AB15" s="5">
        <v>2.17000007629395</v>
      </c>
      <c r="AC15" s="1">
        <f aca="true" t="shared" si="13" ref="AC15:AC30">+AB15*AA15/100</f>
        <v>7973.209580326098</v>
      </c>
      <c r="AE15" s="5">
        <v>2.17000007629395</v>
      </c>
      <c r="AF15" s="2">
        <v>367429</v>
      </c>
      <c r="AG15" s="1">
        <f aca="true" t="shared" si="14" ref="AG15:AG30">+AF15*AE15</f>
        <v>797320.9580326098</v>
      </c>
      <c r="AH15" s="4">
        <f t="shared" si="2"/>
        <v>-0.5921784828221845</v>
      </c>
      <c r="AI15" s="2">
        <f aca="true" t="shared" si="15" ref="AI15:AI29">+AH15^2</f>
        <v>0.35067535551758433</v>
      </c>
      <c r="AJ15" s="2">
        <f aca="true" t="shared" si="16" ref="AJ15:AJ29">+AI15*AF15</f>
        <v>128848.29520247049</v>
      </c>
      <c r="AL15" s="2">
        <v>664876</v>
      </c>
      <c r="AM15" s="5">
        <v>5627.248209801407</v>
      </c>
      <c r="AN15" s="1">
        <f t="shared" si="3"/>
        <v>3741422280.73992</v>
      </c>
      <c r="AO15" s="4"/>
      <c r="AP15" s="2">
        <v>745568</v>
      </c>
      <c r="AQ15" s="5">
        <v>9246.676763237116</v>
      </c>
      <c r="AR15" s="1">
        <f aca="true" t="shared" si="17" ref="AR15:AR30">+AQ15*AP15</f>
        <v>6894026301.01317</v>
      </c>
      <c r="AT15" s="5">
        <v>5627.248209801407</v>
      </c>
      <c r="AU15" s="2">
        <v>664876</v>
      </c>
      <c r="AV15" s="2">
        <f aca="true" t="shared" si="18" ref="AV15:AV29">+AU15*AT15</f>
        <v>3741422280.73992</v>
      </c>
      <c r="AW15" s="4">
        <f t="shared" si="4"/>
        <v>742.2800443007391</v>
      </c>
      <c r="AX15" s="2">
        <f aca="true" t="shared" si="19" ref="AX15:AX29">+AW15^2</f>
        <v>550979.6641671072</v>
      </c>
      <c r="AY15" s="2">
        <f aca="true" t="shared" si="20" ref="AY15:AY29">+AX15*AU15</f>
        <v>366333155192.7696</v>
      </c>
      <c r="BA15" s="5">
        <v>9246.676763237116</v>
      </c>
      <c r="BB15" s="2">
        <v>745568</v>
      </c>
      <c r="BC15" s="2">
        <f aca="true" t="shared" si="21" ref="BC15:BC29">+BB15*BA15</f>
        <v>6894026301.01317</v>
      </c>
      <c r="BD15" s="4">
        <f t="shared" si="5"/>
        <v>1559.1925746950292</v>
      </c>
      <c r="BE15" s="2">
        <f aca="true" t="shared" si="22" ref="BE15:BE29">+BD15^2</f>
        <v>2431081.4849841143</v>
      </c>
      <c r="BF15" s="2">
        <f aca="true" t="shared" si="23" ref="BF15:BF29">+BE15*BB15</f>
        <v>1812536560596.6362</v>
      </c>
    </row>
    <row r="16" spans="2:58" ht="12.75">
      <c r="B16" s="2" t="s">
        <v>150</v>
      </c>
      <c r="C16" s="2">
        <v>1338658835</v>
      </c>
      <c r="D16" s="5">
        <v>407.22644901066417</v>
      </c>
      <c r="E16" s="2">
        <f aca="true" t="shared" si="24" ref="E16:E30">+C16/D16</f>
        <v>3287259.0625</v>
      </c>
      <c r="G16" s="2">
        <v>1338658835</v>
      </c>
      <c r="I16" s="5">
        <v>407.22644901066417</v>
      </c>
      <c r="J16" s="1">
        <v>3287259.0625</v>
      </c>
      <c r="K16" s="2">
        <f t="shared" si="6"/>
        <v>1338658835</v>
      </c>
      <c r="L16" s="4">
        <f t="shared" si="0"/>
        <v>138.98701313039368</v>
      </c>
      <c r="M16" s="2">
        <f t="shared" si="7"/>
        <v>19317.389818908225</v>
      </c>
      <c r="N16" s="2">
        <f t="shared" si="8"/>
        <v>63501264746.05129</v>
      </c>
      <c r="P16" s="2">
        <v>1338658835</v>
      </c>
      <c r="Q16" s="5">
        <v>33.60000003286872</v>
      </c>
      <c r="R16" s="2">
        <f t="shared" si="9"/>
        <v>449789369</v>
      </c>
      <c r="T16" s="5">
        <v>33.60000003286872</v>
      </c>
      <c r="U16" s="2">
        <v>1338658835</v>
      </c>
      <c r="V16" s="2">
        <f t="shared" si="10"/>
        <v>44978936900</v>
      </c>
      <c r="W16" s="4">
        <f t="shared" si="1"/>
        <v>-4.177622296444255</v>
      </c>
      <c r="X16" s="2">
        <f t="shared" si="11"/>
        <v>17.452528051748175</v>
      </c>
      <c r="Y16" s="2">
        <f t="shared" si="12"/>
        <v>23362980869.558033</v>
      </c>
      <c r="AA16" s="2">
        <v>505288647</v>
      </c>
      <c r="AB16" s="5">
        <v>2.55699992179871</v>
      </c>
      <c r="AC16" s="1">
        <f t="shared" si="13"/>
        <v>12920230.30864776</v>
      </c>
      <c r="AE16" s="5">
        <v>2.55699992179871</v>
      </c>
      <c r="AF16" s="2">
        <v>505288647</v>
      </c>
      <c r="AG16" s="1">
        <f t="shared" si="14"/>
        <v>1292023030.864776</v>
      </c>
      <c r="AH16" s="4">
        <f t="shared" si="2"/>
        <v>-0.2051786373174247</v>
      </c>
      <c r="AI16" s="2">
        <f t="shared" si="15"/>
        <v>0.0420982732114353</v>
      </c>
      <c r="AJ16" s="2">
        <f t="shared" si="16"/>
        <v>21271779.512042485</v>
      </c>
      <c r="AL16" s="2">
        <v>1183209472</v>
      </c>
      <c r="AM16" s="5">
        <v>3848.9488828636877</v>
      </c>
      <c r="AN16" s="1">
        <f t="shared" si="3"/>
        <v>4554112775448.134</v>
      </c>
      <c r="AO16" s="4"/>
      <c r="AP16" s="2">
        <v>1338658835</v>
      </c>
      <c r="AQ16" s="5">
        <v>6516.172619985022</v>
      </c>
      <c r="AR16" s="1">
        <f t="shared" si="17"/>
        <v>8722932048128.047</v>
      </c>
      <c r="AT16" s="5">
        <v>3848.9488828636877</v>
      </c>
      <c r="AU16" s="2">
        <v>1183209472</v>
      </c>
      <c r="AV16" s="2">
        <f t="shared" si="18"/>
        <v>4554112775448.134</v>
      </c>
      <c r="AW16" s="4">
        <f t="shared" si="4"/>
        <v>-1036.0192826369803</v>
      </c>
      <c r="AX16" s="2">
        <f t="shared" si="19"/>
        <v>1073335.9539956432</v>
      </c>
      <c r="AY16" s="2">
        <f t="shared" si="20"/>
        <v>1269981267405801.2</v>
      </c>
      <c r="BA16" s="5">
        <v>6516.172619985022</v>
      </c>
      <c r="BB16" s="2">
        <v>1338658835</v>
      </c>
      <c r="BC16" s="2">
        <f t="shared" si="21"/>
        <v>8722932048128.047</v>
      </c>
      <c r="BD16" s="4">
        <f t="shared" si="5"/>
        <v>-1171.3115685570647</v>
      </c>
      <c r="BE16" s="2">
        <f t="shared" si="22"/>
        <v>1371970.7906356112</v>
      </c>
      <c r="BF16" s="2">
        <f t="shared" si="23"/>
        <v>1836600820246296.2</v>
      </c>
    </row>
    <row r="17" spans="2:58" ht="12.75">
      <c r="B17" s="2" t="s">
        <v>161</v>
      </c>
      <c r="C17" s="2">
        <v>496402</v>
      </c>
      <c r="D17" s="5">
        <v>1654.6733333333334</v>
      </c>
      <c r="E17" s="2">
        <f t="shared" si="24"/>
        <v>300</v>
      </c>
      <c r="G17" s="2">
        <v>496402</v>
      </c>
      <c r="I17" s="5">
        <v>1654.6733333333334</v>
      </c>
      <c r="J17" s="1">
        <v>300</v>
      </c>
      <c r="K17" s="2">
        <f t="shared" si="6"/>
        <v>496402</v>
      </c>
      <c r="L17" s="4">
        <f t="shared" si="0"/>
        <v>1386.4338974530629</v>
      </c>
      <c r="M17" s="2">
        <f t="shared" si="7"/>
        <v>1922198.95200689</v>
      </c>
      <c r="N17" s="2">
        <f t="shared" si="8"/>
        <v>576659685.602067</v>
      </c>
      <c r="P17" s="2">
        <v>496402</v>
      </c>
      <c r="Q17" s="5">
        <v>39.379978324019646</v>
      </c>
      <c r="R17" s="2">
        <f t="shared" si="9"/>
        <v>195483</v>
      </c>
      <c r="T17" s="5">
        <v>39.379978324019646</v>
      </c>
      <c r="U17" s="2">
        <v>496402</v>
      </c>
      <c r="V17" s="2">
        <f t="shared" si="10"/>
        <v>19548300</v>
      </c>
      <c r="W17" s="4">
        <f t="shared" si="1"/>
        <v>1.6023559947066701</v>
      </c>
      <c r="X17" s="2">
        <f t="shared" si="11"/>
        <v>2.567544733772402</v>
      </c>
      <c r="Y17" s="2">
        <f t="shared" si="12"/>
        <v>1274534.340934088</v>
      </c>
      <c r="AA17" s="2">
        <v>257368</v>
      </c>
      <c r="AB17" s="5">
        <v>5.82999992370605</v>
      </c>
      <c r="AC17" s="1">
        <f t="shared" si="13"/>
        <v>15004.554203643787</v>
      </c>
      <c r="AE17" s="5">
        <v>5.82999992370605</v>
      </c>
      <c r="AF17" s="2">
        <v>257368</v>
      </c>
      <c r="AG17" s="1">
        <f t="shared" si="14"/>
        <v>1500455.4203643787</v>
      </c>
      <c r="AH17" s="4">
        <f t="shared" si="2"/>
        <v>3.0678213645899155</v>
      </c>
      <c r="AI17" s="2">
        <f t="shared" si="15"/>
        <v>9.411527925034331</v>
      </c>
      <c r="AJ17" s="2">
        <f t="shared" si="16"/>
        <v>2422226.1190102356</v>
      </c>
      <c r="AL17" s="2">
        <v>335169</v>
      </c>
      <c r="AM17" s="5">
        <v>11983.94293031311</v>
      </c>
      <c r="AN17" s="1">
        <f t="shared" si="3"/>
        <v>4016646168.0101147</v>
      </c>
      <c r="AO17" s="4"/>
      <c r="AP17" s="2">
        <v>496402</v>
      </c>
      <c r="AQ17" s="5">
        <v>13332.938377949144</v>
      </c>
      <c r="AR17" s="1">
        <f t="shared" si="17"/>
        <v>6618497276.690711</v>
      </c>
      <c r="AT17" s="5">
        <v>11983.94293031311</v>
      </c>
      <c r="AU17" s="2">
        <v>335169</v>
      </c>
      <c r="AV17" s="2">
        <f t="shared" si="18"/>
        <v>4016646168.0101147</v>
      </c>
      <c r="AW17" s="4">
        <f t="shared" si="4"/>
        <v>7098.974764812441</v>
      </c>
      <c r="AX17" s="2">
        <f t="shared" si="19"/>
        <v>50395442.71144386</v>
      </c>
      <c r="AY17" s="2">
        <f t="shared" si="20"/>
        <v>16890990138151.926</v>
      </c>
      <c r="BA17" s="5">
        <v>13332.938377949144</v>
      </c>
      <c r="BB17" s="2">
        <v>496402</v>
      </c>
      <c r="BC17" s="2">
        <f t="shared" si="21"/>
        <v>6618497276.690711</v>
      </c>
      <c r="BD17" s="4">
        <f t="shared" si="5"/>
        <v>5645.454189407057</v>
      </c>
      <c r="BE17" s="2">
        <f t="shared" si="22"/>
        <v>31871153.00469369</v>
      </c>
      <c r="BF17" s="2">
        <f t="shared" si="23"/>
        <v>15820904093835.957</v>
      </c>
    </row>
    <row r="18" spans="2:58" ht="12.75">
      <c r="B18" s="2" t="s">
        <v>164</v>
      </c>
      <c r="C18" s="2">
        <v>27627124</v>
      </c>
      <c r="D18" s="5">
        <v>187.70977034923223</v>
      </c>
      <c r="E18" s="2">
        <f t="shared" si="24"/>
        <v>147180</v>
      </c>
      <c r="G18" s="2">
        <v>27627124</v>
      </c>
      <c r="I18" s="5">
        <v>187.70977034923223</v>
      </c>
      <c r="J18" s="1">
        <v>147180</v>
      </c>
      <c r="K18" s="2">
        <f t="shared" si="6"/>
        <v>27627124</v>
      </c>
      <c r="L18" s="4">
        <f t="shared" si="0"/>
        <v>-80.52966553103826</v>
      </c>
      <c r="M18" s="2">
        <f t="shared" si="7"/>
        <v>6485.027030540892</v>
      </c>
      <c r="N18" s="2">
        <f t="shared" si="8"/>
        <v>954466278.3550085</v>
      </c>
      <c r="P18" s="2">
        <v>27627124</v>
      </c>
      <c r="Q18" s="5">
        <v>19.33600109805132</v>
      </c>
      <c r="R18" s="2">
        <f>+Q18*P18/100</f>
        <v>5341980.999999999</v>
      </c>
      <c r="T18" s="5">
        <v>19.33600109805132</v>
      </c>
      <c r="U18" s="2">
        <v>27627124</v>
      </c>
      <c r="V18" s="2">
        <f t="shared" si="10"/>
        <v>534198099.99999994</v>
      </c>
      <c r="W18" s="4">
        <f t="shared" si="1"/>
        <v>-18.441621231261657</v>
      </c>
      <c r="X18" s="2">
        <f t="shared" si="11"/>
        <v>340.0933936373207</v>
      </c>
      <c r="Y18" s="2">
        <f t="shared" si="12"/>
        <v>9395802357.59907</v>
      </c>
      <c r="AA18" s="2">
        <v>15748874</v>
      </c>
      <c r="AB18" s="5">
        <v>1.25300002098083</v>
      </c>
      <c r="AC18" s="1">
        <f t="shared" si="13"/>
        <v>197333.39452424448</v>
      </c>
      <c r="AE18" s="5">
        <v>1.25300002098083</v>
      </c>
      <c r="AF18" s="2">
        <v>15748874</v>
      </c>
      <c r="AG18" s="1">
        <f t="shared" si="14"/>
        <v>19733339.452424448</v>
      </c>
      <c r="AH18" s="4">
        <f t="shared" si="2"/>
        <v>-1.5091785381353047</v>
      </c>
      <c r="AI18" s="2">
        <f t="shared" si="15"/>
        <v>2.2776198599682154</v>
      </c>
      <c r="AJ18" s="2">
        <f t="shared" si="16"/>
        <v>35869948.194537066</v>
      </c>
      <c r="AL18" s="2">
        <v>26382581</v>
      </c>
      <c r="AM18" s="5">
        <v>1749.7500458352008</v>
      </c>
      <c r="AN18" s="1">
        <f t="shared" si="3"/>
        <v>46162922314.0009</v>
      </c>
      <c r="AO18" s="4"/>
      <c r="AP18" s="2">
        <v>27627124</v>
      </c>
      <c r="AQ18" s="5">
        <v>2605.5101143095535</v>
      </c>
      <c r="AR18" s="1">
        <f t="shared" si="17"/>
        <v>71982751011.28421</v>
      </c>
      <c r="AT18" s="5">
        <v>1749.7500458352008</v>
      </c>
      <c r="AU18" s="2">
        <v>26382581</v>
      </c>
      <c r="AV18" s="2">
        <f t="shared" si="18"/>
        <v>46162922314.0009</v>
      </c>
      <c r="AW18" s="4">
        <f t="shared" si="4"/>
        <v>-3135.2181196654674</v>
      </c>
      <c r="AX18" s="2">
        <f t="shared" si="19"/>
        <v>9829592.657878669</v>
      </c>
      <c r="AY18" s="2">
        <f t="shared" si="20"/>
        <v>259330024493489.28</v>
      </c>
      <c r="BA18" s="5">
        <v>2605.5101143095535</v>
      </c>
      <c r="BB18" s="2">
        <v>27627124</v>
      </c>
      <c r="BC18" s="2">
        <f t="shared" si="21"/>
        <v>71982751011.28421</v>
      </c>
      <c r="BD18" s="4">
        <f t="shared" si="5"/>
        <v>-5081.974074232533</v>
      </c>
      <c r="BE18" s="2">
        <f t="shared" si="22"/>
        <v>25826460.49117161</v>
      </c>
      <c r="BF18" s="2">
        <f t="shared" si="23"/>
        <v>713510826470699</v>
      </c>
    </row>
    <row r="19" spans="2:58" ht="12.75">
      <c r="B19" s="2" t="s">
        <v>171</v>
      </c>
      <c r="C19" s="2">
        <v>21444000</v>
      </c>
      <c r="D19" s="5">
        <v>326.84042066758116</v>
      </c>
      <c r="E19" s="2">
        <f t="shared" si="24"/>
        <v>65610</v>
      </c>
      <c r="G19" s="2">
        <v>21444000</v>
      </c>
      <c r="I19" s="5">
        <v>326.84042066758116</v>
      </c>
      <c r="J19" s="1">
        <v>65610</v>
      </c>
      <c r="K19" s="2">
        <f t="shared" si="6"/>
        <v>21444000</v>
      </c>
      <c r="L19" s="4">
        <f t="shared" si="0"/>
        <v>58.600984787310665</v>
      </c>
      <c r="M19" s="2">
        <f t="shared" si="7"/>
        <v>3434.075418042616</v>
      </c>
      <c r="N19" s="2">
        <f t="shared" si="8"/>
        <v>225309688.17777604</v>
      </c>
      <c r="P19" s="2">
        <v>21444000</v>
      </c>
      <c r="Q19" s="5">
        <v>18.38400018653236</v>
      </c>
      <c r="R19" s="2">
        <f t="shared" si="9"/>
        <v>3942264.9999999995</v>
      </c>
      <c r="T19" s="5">
        <v>18.38400018653236</v>
      </c>
      <c r="U19" s="2">
        <v>21444000</v>
      </c>
      <c r="V19" s="2">
        <f t="shared" si="10"/>
        <v>394226499.99999994</v>
      </c>
      <c r="W19" s="4">
        <f t="shared" si="1"/>
        <v>-19.393622142780615</v>
      </c>
      <c r="X19" s="2">
        <f t="shared" si="11"/>
        <v>376.11257981695053</v>
      </c>
      <c r="Y19" s="2">
        <f t="shared" si="12"/>
        <v>8065358161.594687</v>
      </c>
      <c r="AA19" s="2">
        <v>8541773</v>
      </c>
      <c r="AB19" s="5">
        <v>4.17999982833862</v>
      </c>
      <c r="AC19" s="1">
        <f t="shared" si="13"/>
        <v>357046.0967370746</v>
      </c>
      <c r="AE19" s="5">
        <v>4.17999982833862</v>
      </c>
      <c r="AF19" s="2">
        <v>8541773</v>
      </c>
      <c r="AG19" s="1">
        <f t="shared" si="14"/>
        <v>35704609.67370746</v>
      </c>
      <c r="AH19" s="4">
        <f t="shared" si="2"/>
        <v>1.4178212692224856</v>
      </c>
      <c r="AI19" s="2">
        <f t="shared" si="15"/>
        <v>2.0102171514596603</v>
      </c>
      <c r="AJ19" s="2">
        <f t="shared" si="16"/>
        <v>17170818.588475037</v>
      </c>
      <c r="AL19" s="2">
        <v>19842044</v>
      </c>
      <c r="AM19" s="5">
        <v>7327.636543317298</v>
      </c>
      <c r="AN19" s="1">
        <f t="shared" si="3"/>
        <v>145395286708.50974</v>
      </c>
      <c r="AO19" s="4"/>
      <c r="AP19" s="2">
        <v>21444000</v>
      </c>
      <c r="AQ19" s="5">
        <v>11705.843783409307</v>
      </c>
      <c r="AR19" s="1">
        <f t="shared" si="17"/>
        <v>251020114091.4292</v>
      </c>
      <c r="AT19" s="5">
        <v>7327.636543317298</v>
      </c>
      <c r="AU19" s="2">
        <v>19842044</v>
      </c>
      <c r="AV19" s="2">
        <f t="shared" si="18"/>
        <v>145395286708.50974</v>
      </c>
      <c r="AW19" s="4">
        <f t="shared" si="4"/>
        <v>2442.66837781663</v>
      </c>
      <c r="AX19" s="2">
        <f t="shared" si="19"/>
        <v>5966628.803985326</v>
      </c>
      <c r="AY19" s="2">
        <f t="shared" si="20"/>
        <v>118390111260344.2</v>
      </c>
      <c r="BA19" s="5">
        <v>11705.843783409307</v>
      </c>
      <c r="BB19" s="2">
        <v>21444000</v>
      </c>
      <c r="BC19" s="2">
        <f t="shared" si="21"/>
        <v>251020114091.4292</v>
      </c>
      <c r="BD19" s="4">
        <f t="shared" si="5"/>
        <v>4018.359594867221</v>
      </c>
      <c r="BE19" s="2">
        <f t="shared" si="22"/>
        <v>16147213.833661456</v>
      </c>
      <c r="BF19" s="2">
        <f t="shared" si="23"/>
        <v>346260853449036.25</v>
      </c>
    </row>
    <row r="20" spans="2:58" ht="12.75">
      <c r="B20" s="2" t="s">
        <v>274</v>
      </c>
      <c r="C20" s="2">
        <v>424473</v>
      </c>
      <c r="D20" s="5">
        <v>73.56551126516464</v>
      </c>
      <c r="E20" s="2">
        <f t="shared" si="24"/>
        <v>5770</v>
      </c>
      <c r="G20" s="2">
        <v>424473</v>
      </c>
      <c r="I20" s="5">
        <v>73.56551126516464</v>
      </c>
      <c r="J20" s="1">
        <v>5770</v>
      </c>
      <c r="K20" s="2">
        <f t="shared" si="6"/>
        <v>424473</v>
      </c>
      <c r="L20" s="4">
        <f t="shared" si="0"/>
        <v>-194.67392461510585</v>
      </c>
      <c r="M20" s="2">
        <f t="shared" si="7"/>
        <v>37897.936925047914</v>
      </c>
      <c r="N20" s="2">
        <f t="shared" si="8"/>
        <v>218671096.05752647</v>
      </c>
      <c r="P20" s="2">
        <v>424473</v>
      </c>
      <c r="Q20" s="5">
        <v>77.31210230097085</v>
      </c>
      <c r="R20" s="2">
        <f t="shared" si="9"/>
        <v>328169</v>
      </c>
      <c r="T20" s="5">
        <v>77.31210230097085</v>
      </c>
      <c r="U20" s="2">
        <v>424473</v>
      </c>
      <c r="V20" s="2">
        <f t="shared" si="10"/>
        <v>32816900</v>
      </c>
      <c r="W20" s="4">
        <f t="shared" si="1"/>
        <v>39.53447997165787</v>
      </c>
      <c r="X20" s="2">
        <f t="shared" si="11"/>
        <v>1562.9751066294175</v>
      </c>
      <c r="Y20" s="2">
        <f t="shared" si="12"/>
        <v>663440732.4363087</v>
      </c>
      <c r="AA20" s="2">
        <v>212370</v>
      </c>
      <c r="AB20" s="5">
        <v>9.31599998474121</v>
      </c>
      <c r="AC20" s="1">
        <f t="shared" si="13"/>
        <v>19784.389167594905</v>
      </c>
      <c r="AE20" s="5">
        <v>9.31599998474121</v>
      </c>
      <c r="AF20" s="2">
        <v>212370</v>
      </c>
      <c r="AG20" s="1">
        <f t="shared" si="14"/>
        <v>1978438.9167594905</v>
      </c>
      <c r="AH20" s="4">
        <f t="shared" si="2"/>
        <v>6.553821425625074</v>
      </c>
      <c r="AI20" s="2">
        <f t="shared" si="15"/>
        <v>42.95257527898228</v>
      </c>
      <c r="AJ20" s="2">
        <f t="shared" si="16"/>
        <v>9121838.411997467</v>
      </c>
      <c r="AL20" s="2">
        <v>374965</v>
      </c>
      <c r="AM20" s="5">
        <v>84480.77701095413</v>
      </c>
      <c r="AN20" s="1">
        <f t="shared" si="3"/>
        <v>31677334551.912415</v>
      </c>
      <c r="AO20" s="4"/>
      <c r="AP20" s="2">
        <v>424473</v>
      </c>
      <c r="AQ20" s="5">
        <v>72523.83599732719</v>
      </c>
      <c r="AR20" s="1">
        <f t="shared" si="17"/>
        <v>30784410237.293465</v>
      </c>
      <c r="AT20" s="5">
        <v>84480.77701095413</v>
      </c>
      <c r="AU20" s="2">
        <v>374965</v>
      </c>
      <c r="AV20" s="2">
        <f t="shared" si="18"/>
        <v>31677334551.912415</v>
      </c>
      <c r="AW20" s="4">
        <f t="shared" si="4"/>
        <v>79595.80884545346</v>
      </c>
      <c r="AX20" s="2">
        <f t="shared" si="19"/>
        <v>6335492785.761967</v>
      </c>
      <c r="AY20" s="2">
        <f t="shared" si="20"/>
        <v>2375588052413236</v>
      </c>
      <c r="BA20" s="5">
        <v>72523.83599732719</v>
      </c>
      <c r="BB20" s="2">
        <v>424473</v>
      </c>
      <c r="BC20" s="2">
        <f t="shared" si="21"/>
        <v>30784410237.293465</v>
      </c>
      <c r="BD20" s="4">
        <f t="shared" si="5"/>
        <v>64836.3518087851</v>
      </c>
      <c r="BE20" s="2">
        <f t="shared" si="22"/>
        <v>4203752515.8725505</v>
      </c>
      <c r="BF20" s="2">
        <f t="shared" si="23"/>
        <v>1784379441669969</v>
      </c>
    </row>
    <row r="21" spans="2:58" ht="12.75">
      <c r="B21" s="2" t="s">
        <v>147</v>
      </c>
      <c r="C21" s="2">
        <v>16009414</v>
      </c>
      <c r="D21" s="5">
        <v>88.43025850640743</v>
      </c>
      <c r="E21" s="2">
        <f t="shared" si="24"/>
        <v>181040</v>
      </c>
      <c r="G21" s="2">
        <v>16009414</v>
      </c>
      <c r="I21" s="5">
        <v>88.43025850640743</v>
      </c>
      <c r="J21" s="1">
        <v>181040</v>
      </c>
      <c r="K21" s="2">
        <f t="shared" si="6"/>
        <v>16009414</v>
      </c>
      <c r="L21" s="4">
        <f t="shared" si="0"/>
        <v>-179.80917737386306</v>
      </c>
      <c r="M21" s="2">
        <f t="shared" si="7"/>
        <v>32331.340267865347</v>
      </c>
      <c r="N21" s="2">
        <f t="shared" si="8"/>
        <v>5853265842.094342</v>
      </c>
      <c r="P21" s="2">
        <v>16009414</v>
      </c>
      <c r="Q21" s="5">
        <v>22.97999789373927</v>
      </c>
      <c r="R21" s="2">
        <f t="shared" si="9"/>
        <v>3678963</v>
      </c>
      <c r="T21" s="5">
        <v>22.97999789373927</v>
      </c>
      <c r="U21" s="2">
        <v>16009414</v>
      </c>
      <c r="V21" s="2">
        <f t="shared" si="10"/>
        <v>367896300</v>
      </c>
      <c r="W21" s="4">
        <f t="shared" si="1"/>
        <v>-14.797624435573706</v>
      </c>
      <c r="X21" s="2">
        <f t="shared" si="11"/>
        <v>218.96968893628804</v>
      </c>
      <c r="Y21" s="2">
        <f t="shared" si="12"/>
        <v>3505576403.6322546</v>
      </c>
      <c r="AA21" s="2">
        <v>8909253</v>
      </c>
      <c r="AB21" s="5">
        <v>1.06200003623962</v>
      </c>
      <c r="AC21" s="1">
        <f t="shared" si="13"/>
        <v>94616.27008867943</v>
      </c>
      <c r="AE21" s="5">
        <v>1.06200003623962</v>
      </c>
      <c r="AF21" s="2">
        <v>8909253</v>
      </c>
      <c r="AG21" s="1">
        <f t="shared" si="14"/>
        <v>9461627.008867944</v>
      </c>
      <c r="AH21" s="4">
        <f t="shared" si="2"/>
        <v>-1.7001785228765147</v>
      </c>
      <c r="AI21" s="2">
        <f t="shared" si="15"/>
        <v>2.8906070096505676</v>
      </c>
      <c r="AJ21" s="2">
        <f t="shared" si="16"/>
        <v>25753149.172550347</v>
      </c>
      <c r="AL21" s="2">
        <v>13679962</v>
      </c>
      <c r="AM21" s="5">
        <v>2332.1694111123297</v>
      </c>
      <c r="AN21" s="1">
        <f t="shared" si="3"/>
        <v>31903988921.57905</v>
      </c>
      <c r="AO21" s="4"/>
      <c r="AP21" s="2">
        <v>16009414</v>
      </c>
      <c r="AQ21" s="5">
        <v>3653.641494907169</v>
      </c>
      <c r="AR21" s="1">
        <f t="shared" si="17"/>
        <v>58492659299.54776</v>
      </c>
      <c r="AT21" s="5">
        <v>2332.1694111123297</v>
      </c>
      <c r="AU21" s="2">
        <v>13679962</v>
      </c>
      <c r="AV21" s="2">
        <f t="shared" si="18"/>
        <v>31903988921.57905</v>
      </c>
      <c r="AW21" s="4">
        <f t="shared" si="4"/>
        <v>-2552.7987543883382</v>
      </c>
      <c r="AX21" s="2">
        <f t="shared" si="19"/>
        <v>6516781.480406651</v>
      </c>
      <c r="AY21" s="2">
        <f t="shared" si="20"/>
        <v>89149323014266.73</v>
      </c>
      <c r="BA21" s="5">
        <v>3653.641494907169</v>
      </c>
      <c r="BB21" s="2">
        <v>16009414</v>
      </c>
      <c r="BC21" s="2">
        <f t="shared" si="21"/>
        <v>58492659299.54776</v>
      </c>
      <c r="BD21" s="4">
        <f t="shared" si="5"/>
        <v>-4033.8426936349174</v>
      </c>
      <c r="BE21" s="2">
        <f t="shared" si="22"/>
        <v>16271886.876991807</v>
      </c>
      <c r="BF21" s="2">
        <f t="shared" si="23"/>
        <v>260503373574928.9</v>
      </c>
    </row>
    <row r="22" spans="2:58" ht="12.75">
      <c r="B22" s="2" t="s">
        <v>151</v>
      </c>
      <c r="C22" s="2">
        <v>264645886</v>
      </c>
      <c r="D22" s="5">
        <v>138.29883569017235</v>
      </c>
      <c r="E22" s="2">
        <f t="shared" si="24"/>
        <v>1913580</v>
      </c>
      <c r="G22" s="2">
        <v>264645886</v>
      </c>
      <c r="I22" s="5">
        <v>138.29883569017235</v>
      </c>
      <c r="J22" s="1">
        <v>1913580</v>
      </c>
      <c r="K22" s="2">
        <f t="shared" si="6"/>
        <v>264645886</v>
      </c>
      <c r="L22" s="4">
        <f t="shared" si="0"/>
        <v>-129.94060019009814</v>
      </c>
      <c r="M22" s="2">
        <f t="shared" si="7"/>
        <v>16884.55957776293</v>
      </c>
      <c r="N22" s="2">
        <f t="shared" si="8"/>
        <v>32309955516.81559</v>
      </c>
      <c r="P22" s="2">
        <v>264645886</v>
      </c>
      <c r="Q22" s="5">
        <v>54.65900006471289</v>
      </c>
      <c r="R22" s="2">
        <f t="shared" si="9"/>
        <v>144652795</v>
      </c>
      <c r="T22" s="5">
        <v>54.65900006471289</v>
      </c>
      <c r="U22" s="2">
        <v>264645886</v>
      </c>
      <c r="V22" s="2">
        <f t="shared" si="10"/>
        <v>14465279500</v>
      </c>
      <c r="W22" s="4">
        <f t="shared" si="1"/>
        <v>16.881377735399916</v>
      </c>
      <c r="X22" s="2">
        <f t="shared" si="11"/>
        <v>284.980914245256</v>
      </c>
      <c r="Y22" s="2">
        <f t="shared" si="12"/>
        <v>75419026543.52579</v>
      </c>
      <c r="AA22" s="2">
        <v>129910266</v>
      </c>
      <c r="AB22" s="5">
        <v>4.18499994277954</v>
      </c>
      <c r="AC22" s="1">
        <f t="shared" si="13"/>
        <v>5436744.557764748</v>
      </c>
      <c r="AE22" s="5">
        <v>4.18499994277954</v>
      </c>
      <c r="AF22" s="2">
        <v>129910266</v>
      </c>
      <c r="AG22" s="1">
        <f t="shared" si="14"/>
        <v>543674455.7764748</v>
      </c>
      <c r="AH22" s="4">
        <f t="shared" si="2"/>
        <v>1.4228213836634054</v>
      </c>
      <c r="AI22" s="2">
        <f t="shared" si="15"/>
        <v>2.0244206898098476</v>
      </c>
      <c r="AJ22" s="2">
        <f t="shared" si="16"/>
        <v>262993030.30910078</v>
      </c>
      <c r="AL22" s="2">
        <v>232374245</v>
      </c>
      <c r="AM22" s="5">
        <v>7470.317533724746</v>
      </c>
      <c r="AN22" s="1">
        <f t="shared" si="3"/>
        <v>1735909396809.5498</v>
      </c>
      <c r="AO22" s="4"/>
      <c r="AP22" s="2">
        <v>264645886</v>
      </c>
      <c r="AQ22" s="5">
        <v>11161.021202216349</v>
      </c>
      <c r="AR22" s="1">
        <f t="shared" si="17"/>
        <v>2953718344725.3306</v>
      </c>
      <c r="AT22" s="5">
        <v>7470.317533724746</v>
      </c>
      <c r="AU22" s="2">
        <v>232374245</v>
      </c>
      <c r="AV22" s="2">
        <f t="shared" si="18"/>
        <v>1735909396809.5498</v>
      </c>
      <c r="AW22" s="4">
        <f t="shared" si="4"/>
        <v>2585.349368224078</v>
      </c>
      <c r="AX22" s="2">
        <f t="shared" si="19"/>
        <v>6684031.355776638</v>
      </c>
      <c r="AY22" s="2">
        <f t="shared" si="20"/>
        <v>1553196739854922.5</v>
      </c>
      <c r="BA22" s="5">
        <v>11161.021202216349</v>
      </c>
      <c r="BB22" s="2">
        <v>264645886</v>
      </c>
      <c r="BC22" s="2">
        <f t="shared" si="21"/>
        <v>2953718344725.3306</v>
      </c>
      <c r="BD22" s="4">
        <f t="shared" si="5"/>
        <v>3473.537013674262</v>
      </c>
      <c r="BE22" s="2">
        <f t="shared" si="22"/>
        <v>12065459.385365112</v>
      </c>
      <c r="BF22" s="2">
        <f t="shared" si="23"/>
        <v>3193074189036965.5</v>
      </c>
    </row>
    <row r="23" spans="2:58" ht="12.75">
      <c r="B23" s="2" t="s">
        <v>278</v>
      </c>
      <c r="C23" s="2">
        <v>6953035</v>
      </c>
      <c r="D23" s="5">
        <v>29.362478885135136</v>
      </c>
      <c r="E23" s="2">
        <f t="shared" si="24"/>
        <v>236800</v>
      </c>
      <c r="G23" s="2">
        <v>6953035</v>
      </c>
      <c r="I23" s="5">
        <v>29.362478885135136</v>
      </c>
      <c r="J23" s="1">
        <v>236800</v>
      </c>
      <c r="K23" s="2">
        <f t="shared" si="6"/>
        <v>6953035</v>
      </c>
      <c r="L23" s="4">
        <f t="shared" si="0"/>
        <v>-238.87695699513534</v>
      </c>
      <c r="M23" s="2">
        <f t="shared" si="7"/>
        <v>57062.20058325574</v>
      </c>
      <c r="N23" s="2">
        <f t="shared" si="8"/>
        <v>13512329098.11496</v>
      </c>
      <c r="P23" s="2">
        <v>6953035</v>
      </c>
      <c r="Q23" s="5">
        <v>34.36799901050405</v>
      </c>
      <c r="R23" s="2">
        <f t="shared" si="9"/>
        <v>2389619.0000000005</v>
      </c>
      <c r="T23" s="5">
        <v>34.36799901050405</v>
      </c>
      <c r="U23" s="2">
        <v>6953035</v>
      </c>
      <c r="V23" s="2">
        <f t="shared" si="10"/>
        <v>238961900.00000003</v>
      </c>
      <c r="W23" s="4">
        <f t="shared" si="1"/>
        <v>-3.4096233188089258</v>
      </c>
      <c r="X23" s="2">
        <f t="shared" si="11"/>
        <v>11.625531176165593</v>
      </c>
      <c r="Y23" s="2">
        <f t="shared" si="12"/>
        <v>80832725.16147053</v>
      </c>
      <c r="AA23" s="2">
        <v>3644998</v>
      </c>
      <c r="AB23" s="5">
        <v>0.602999985218048</v>
      </c>
      <c r="AC23" s="1">
        <f t="shared" si="13"/>
        <v>21979.337401198143</v>
      </c>
      <c r="AE23" s="5">
        <v>0.602999985218048</v>
      </c>
      <c r="AF23" s="2">
        <v>3644998</v>
      </c>
      <c r="AG23" s="1">
        <f t="shared" si="14"/>
        <v>2197933.7401198144</v>
      </c>
      <c r="AH23" s="4">
        <f t="shared" si="2"/>
        <v>-2.1591785738980867</v>
      </c>
      <c r="AI23" s="2">
        <f t="shared" si="15"/>
        <v>4.662052113980575</v>
      </c>
      <c r="AJ23" s="2">
        <f t="shared" si="16"/>
        <v>16993170.63135497</v>
      </c>
      <c r="AL23" s="2">
        <v>5944948</v>
      </c>
      <c r="AM23" s="5">
        <v>3523.6107799779625</v>
      </c>
      <c r="AN23" s="1">
        <f t="shared" si="3"/>
        <v>20947682859.208427</v>
      </c>
      <c r="AO23" s="4"/>
      <c r="AP23" s="2">
        <v>6953035</v>
      </c>
      <c r="AQ23" s="5">
        <v>6307.628082127636</v>
      </c>
      <c r="AR23" s="1">
        <f t="shared" si="17"/>
        <v>43857158822.01633</v>
      </c>
      <c r="AT23" s="5">
        <v>3523.6107799779625</v>
      </c>
      <c r="AU23" s="2">
        <v>5944948</v>
      </c>
      <c r="AV23" s="2">
        <f t="shared" si="18"/>
        <v>20947682859.208427</v>
      </c>
      <c r="AW23" s="4">
        <f t="shared" si="4"/>
        <v>-1361.3573855227055</v>
      </c>
      <c r="AX23" s="2">
        <f t="shared" si="19"/>
        <v>1853293.9311172161</v>
      </c>
      <c r="AY23" s="2">
        <f t="shared" si="20"/>
        <v>11017736049207.432</v>
      </c>
      <c r="BA23" s="5">
        <v>6307.628082127636</v>
      </c>
      <c r="BB23" s="2">
        <v>6953035</v>
      </c>
      <c r="BC23" s="2">
        <f t="shared" si="21"/>
        <v>43857158822.01633</v>
      </c>
      <c r="BD23" s="4">
        <f t="shared" si="5"/>
        <v>-1379.8561064144506</v>
      </c>
      <c r="BE23" s="2">
        <f t="shared" si="22"/>
        <v>1904002.8744092474</v>
      </c>
      <c r="BF23" s="2">
        <f t="shared" si="23"/>
        <v>13238598625868.102</v>
      </c>
    </row>
    <row r="24" spans="2:58" ht="12.75">
      <c r="B24" s="2" t="s">
        <v>160</v>
      </c>
      <c r="C24" s="2">
        <v>31105028</v>
      </c>
      <c r="D24" s="5">
        <v>94.15922142003058</v>
      </c>
      <c r="E24" s="2">
        <f t="shared" si="24"/>
        <v>330345</v>
      </c>
      <c r="G24" s="2">
        <v>31105028</v>
      </c>
      <c r="I24" s="5">
        <v>94.15922142003058</v>
      </c>
      <c r="J24" s="1">
        <v>330345</v>
      </c>
      <c r="K24" s="2">
        <f t="shared" si="6"/>
        <v>31105028</v>
      </c>
      <c r="L24" s="4">
        <f t="shared" si="0"/>
        <v>-174.08021446023992</v>
      </c>
      <c r="M24" s="2">
        <f t="shared" si="7"/>
        <v>30303.921066523122</v>
      </c>
      <c r="N24" s="2">
        <f t="shared" si="8"/>
        <v>10010748804.720581</v>
      </c>
      <c r="P24" s="2">
        <v>31105028</v>
      </c>
      <c r="Q24" s="5">
        <v>75.4469984724013</v>
      </c>
      <c r="R24" s="2">
        <f t="shared" si="9"/>
        <v>23467810</v>
      </c>
      <c r="T24" s="5">
        <v>75.4469984724013</v>
      </c>
      <c r="U24" s="2">
        <v>31105028</v>
      </c>
      <c r="V24" s="2">
        <f t="shared" si="10"/>
        <v>2346781000</v>
      </c>
      <c r="W24" s="4">
        <f t="shared" si="1"/>
        <v>37.66937614308833</v>
      </c>
      <c r="X24" s="2">
        <f t="shared" si="11"/>
        <v>1418.981899009472</v>
      </c>
      <c r="Y24" s="2">
        <f t="shared" si="12"/>
        <v>44137471700.1828</v>
      </c>
      <c r="AA24" s="2">
        <v>15155884</v>
      </c>
      <c r="AB24" s="5">
        <v>3.41000008583069</v>
      </c>
      <c r="AC24" s="1">
        <f t="shared" si="13"/>
        <v>516815.6574083998</v>
      </c>
      <c r="AE24" s="5">
        <v>3.41000008583069</v>
      </c>
      <c r="AF24" s="2">
        <v>15155884</v>
      </c>
      <c r="AG24" s="1">
        <f t="shared" si="14"/>
        <v>51681565.74083998</v>
      </c>
      <c r="AH24" s="4">
        <f t="shared" si="2"/>
        <v>0.6478215267145551</v>
      </c>
      <c r="AI24" s="2">
        <f t="shared" si="15"/>
        <v>0.419672730474777</v>
      </c>
      <c r="AJ24" s="2">
        <f t="shared" si="16"/>
        <v>6360511.221038985</v>
      </c>
      <c r="AL24" s="2">
        <v>26720370</v>
      </c>
      <c r="AM24" s="5">
        <v>20022.18748470353</v>
      </c>
      <c r="AN24" s="1">
        <f t="shared" si="3"/>
        <v>535000257800.64764</v>
      </c>
      <c r="AO24" s="4"/>
      <c r="AP24" s="2">
        <v>31105028</v>
      </c>
      <c r="AQ24" s="5">
        <v>27271.859225416305</v>
      </c>
      <c r="AR24" s="1">
        <f t="shared" si="17"/>
        <v>848291944818.6324</v>
      </c>
      <c r="AT24" s="5">
        <v>20022.18748470353</v>
      </c>
      <c r="AU24" s="2">
        <v>26720370</v>
      </c>
      <c r="AV24" s="2">
        <f t="shared" si="18"/>
        <v>535000257800.64764</v>
      </c>
      <c r="AW24" s="4">
        <f t="shared" si="4"/>
        <v>15137.21931920286</v>
      </c>
      <c r="AX24" s="2">
        <f t="shared" si="19"/>
        <v>229135408.71764833</v>
      </c>
      <c r="AY24" s="2">
        <f t="shared" si="20"/>
        <v>6122582901036789</v>
      </c>
      <c r="BA24" s="5">
        <v>27271.859225416305</v>
      </c>
      <c r="BB24" s="2">
        <v>31105028</v>
      </c>
      <c r="BC24" s="2">
        <f t="shared" si="21"/>
        <v>848291944818.6324</v>
      </c>
      <c r="BD24" s="4">
        <f t="shared" si="5"/>
        <v>19584.37503687422</v>
      </c>
      <c r="BE24" s="2">
        <f t="shared" si="22"/>
        <v>383547745.58494204</v>
      </c>
      <c r="BF24" s="2">
        <f t="shared" si="23"/>
        <v>11930263365756498</v>
      </c>
    </row>
    <row r="25" spans="2:58" ht="12.75">
      <c r="B25" s="2" t="s">
        <v>163</v>
      </c>
      <c r="C25" s="2">
        <v>53382581</v>
      </c>
      <c r="D25" s="5">
        <v>78.89945314001093</v>
      </c>
      <c r="E25" s="2">
        <f t="shared" si="24"/>
        <v>676590</v>
      </c>
      <c r="G25" s="2">
        <v>53382581</v>
      </c>
      <c r="I25" s="5">
        <v>78.89945314001093</v>
      </c>
      <c r="J25" s="1">
        <v>676590</v>
      </c>
      <c r="K25" s="2">
        <f t="shared" si="6"/>
        <v>53382581</v>
      </c>
      <c r="L25" s="4">
        <f t="shared" si="0"/>
        <v>-189.33998274025956</v>
      </c>
      <c r="M25" s="2">
        <f t="shared" si="7"/>
        <v>35849.62906408179</v>
      </c>
      <c r="N25" s="2">
        <f t="shared" si="8"/>
        <v>24255500528.4671</v>
      </c>
      <c r="P25" s="2">
        <v>53382581</v>
      </c>
      <c r="Q25" s="5">
        <v>30.32199960507717</v>
      </c>
      <c r="R25" s="2">
        <f t="shared" si="9"/>
        <v>16186666</v>
      </c>
      <c r="T25" s="5">
        <v>30.32199960507717</v>
      </c>
      <c r="U25" s="2">
        <v>53382581</v>
      </c>
      <c r="V25" s="2">
        <f t="shared" si="10"/>
        <v>1618666600</v>
      </c>
      <c r="W25" s="4">
        <f t="shared" si="1"/>
        <v>-7.4556227242358055</v>
      </c>
      <c r="X25" s="2">
        <f t="shared" si="11"/>
        <v>55.586310206141334</v>
      </c>
      <c r="Y25" s="2">
        <f t="shared" si="12"/>
        <v>2967340707.0704665</v>
      </c>
      <c r="AA25" s="2">
        <v>24320649</v>
      </c>
      <c r="AB25" s="5">
        <v>1.55099999904633</v>
      </c>
      <c r="AC25" s="1">
        <f t="shared" si="13"/>
        <v>377213.26575806126</v>
      </c>
      <c r="AE25" s="5">
        <v>1.55099999904633</v>
      </c>
      <c r="AF25" s="2">
        <v>24320649</v>
      </c>
      <c r="AG25" s="1">
        <f t="shared" si="14"/>
        <v>37721326.575806126</v>
      </c>
      <c r="AH25" s="4">
        <f t="shared" si="2"/>
        <v>-1.2111785600698048</v>
      </c>
      <c r="AI25" s="2">
        <f t="shared" si="15"/>
        <v>1.466953504372766</v>
      </c>
      <c r="AJ25" s="2">
        <f t="shared" si="16"/>
        <v>35677261.27917001</v>
      </c>
      <c r="AL25" s="2">
        <v>49621475</v>
      </c>
      <c r="AM25" s="5">
        <v>2814.6953227872054</v>
      </c>
      <c r="AN25" s="1">
        <f t="shared" si="3"/>
        <v>139669333592.30225</v>
      </c>
      <c r="AO25" s="4"/>
      <c r="AP25" s="2">
        <v>53382581</v>
      </c>
      <c r="AQ25" s="5">
        <v>5610.324700112964</v>
      </c>
      <c r="AR25" s="1">
        <f t="shared" si="17"/>
        <v>299493612740.081</v>
      </c>
      <c r="AT25" s="5">
        <v>2814.6953227872054</v>
      </c>
      <c r="AU25" s="2">
        <v>49621475</v>
      </c>
      <c r="AV25" s="2">
        <f t="shared" si="18"/>
        <v>139669333592.30225</v>
      </c>
      <c r="AW25" s="4">
        <f t="shared" si="4"/>
        <v>-2070.2728427134625</v>
      </c>
      <c r="AX25" s="2">
        <f t="shared" si="19"/>
        <v>4286029.643276881</v>
      </c>
      <c r="AY25" s="2">
        <f t="shared" si="20"/>
        <v>212679112793122.7</v>
      </c>
      <c r="BA25" s="5">
        <v>5610.324700112964</v>
      </c>
      <c r="BB25" s="2">
        <v>53382581</v>
      </c>
      <c r="BC25" s="2">
        <f t="shared" si="21"/>
        <v>299493612740.081</v>
      </c>
      <c r="BD25" s="4">
        <f t="shared" si="5"/>
        <v>-2077.1594884291226</v>
      </c>
      <c r="BE25" s="2">
        <f t="shared" si="22"/>
        <v>4314591.540371134</v>
      </c>
      <c r="BF25" s="2">
        <f t="shared" si="23"/>
        <v>230324032385776.8</v>
      </c>
    </row>
    <row r="26" spans="2:58" ht="12.75">
      <c r="B26" s="2" t="s">
        <v>167</v>
      </c>
      <c r="C26" s="2">
        <v>105173264</v>
      </c>
      <c r="D26" s="5">
        <v>350.57754666666665</v>
      </c>
      <c r="E26" s="2">
        <f t="shared" si="24"/>
        <v>300000</v>
      </c>
      <c r="G26" s="2">
        <v>105173264</v>
      </c>
      <c r="I26" s="5">
        <v>350.57754666666665</v>
      </c>
      <c r="J26" s="1">
        <v>300000</v>
      </c>
      <c r="K26" s="2">
        <f t="shared" si="6"/>
        <v>105173264</v>
      </c>
      <c r="L26" s="4">
        <f t="shared" si="0"/>
        <v>82.33811078639616</v>
      </c>
      <c r="M26" s="2">
        <f t="shared" si="7"/>
        <v>6779.564487872847</v>
      </c>
      <c r="N26" s="2">
        <f t="shared" si="8"/>
        <v>2033869346.361854</v>
      </c>
      <c r="P26" s="2">
        <v>105173264</v>
      </c>
      <c r="Q26" s="5">
        <v>46.681999904462415</v>
      </c>
      <c r="R26" s="2">
        <f t="shared" si="9"/>
        <v>49096983</v>
      </c>
      <c r="T26" s="5">
        <v>46.681999904462415</v>
      </c>
      <c r="U26" s="2">
        <v>105173264</v>
      </c>
      <c r="V26" s="2">
        <f t="shared" si="10"/>
        <v>4909698300</v>
      </c>
      <c r="W26" s="4">
        <f t="shared" si="1"/>
        <v>8.90437757514944</v>
      </c>
      <c r="X26" s="2">
        <f t="shared" si="11"/>
        <v>79.28794000082421</v>
      </c>
      <c r="Y26" s="2">
        <f t="shared" si="12"/>
        <v>8338971445.722844</v>
      </c>
      <c r="AA26" s="2">
        <v>43058277</v>
      </c>
      <c r="AB26" s="5">
        <v>2.55200004577637</v>
      </c>
      <c r="AC26" s="1">
        <f t="shared" si="13"/>
        <v>1098847.2487505162</v>
      </c>
      <c r="AE26" s="5">
        <v>2.55200004577637</v>
      </c>
      <c r="AF26" s="2">
        <v>43058277</v>
      </c>
      <c r="AG26" s="1">
        <f t="shared" si="14"/>
        <v>109884724.87505162</v>
      </c>
      <c r="AH26" s="4">
        <f t="shared" si="2"/>
        <v>-0.2101785133397649</v>
      </c>
      <c r="AI26" s="2">
        <f t="shared" si="15"/>
        <v>0.04417500746971373</v>
      </c>
      <c r="AJ26" s="2">
        <f t="shared" si="16"/>
        <v>1902099.7081080028</v>
      </c>
      <c r="AL26" s="2">
        <v>89405482</v>
      </c>
      <c r="AM26" s="5">
        <v>5174.51358655311</v>
      </c>
      <c r="AN26" s="1">
        <f t="shared" si="3"/>
        <v>462629881321.3295</v>
      </c>
      <c r="AO26" s="4"/>
      <c r="AP26" s="2">
        <v>105173264</v>
      </c>
      <c r="AQ26" s="5">
        <v>7580.847416732283</v>
      </c>
      <c r="AR26" s="1">
        <f t="shared" si="17"/>
        <v>797302466703.7024</v>
      </c>
      <c r="AT26" s="5">
        <v>5174.51358655311</v>
      </c>
      <c r="AU26" s="2">
        <v>89405482</v>
      </c>
      <c r="AV26" s="2">
        <f t="shared" si="18"/>
        <v>462629881321.3295</v>
      </c>
      <c r="AW26" s="4">
        <f t="shared" si="4"/>
        <v>289.5454210524422</v>
      </c>
      <c r="AX26" s="2">
        <f t="shared" si="19"/>
        <v>83836.55085243603</v>
      </c>
      <c r="AY26" s="2">
        <f t="shared" si="20"/>
        <v>7495447238179.555</v>
      </c>
      <c r="BA26" s="5">
        <v>7580.847416732283</v>
      </c>
      <c r="BB26" s="2">
        <v>105173264</v>
      </c>
      <c r="BC26" s="2">
        <f t="shared" si="21"/>
        <v>797302466703.7024</v>
      </c>
      <c r="BD26" s="4">
        <f t="shared" si="5"/>
        <v>-106.63677180980358</v>
      </c>
      <c r="BE26" s="2">
        <f t="shared" si="22"/>
        <v>11371.401102016118</v>
      </c>
      <c r="BF26" s="2">
        <f t="shared" si="23"/>
        <v>1195967370152.2322</v>
      </c>
    </row>
    <row r="27" spans="2:58" ht="12.75">
      <c r="B27" s="2" t="s">
        <v>170</v>
      </c>
      <c r="C27" s="2">
        <v>5612253</v>
      </c>
      <c r="D27" s="5">
        <v>7805.636830174456</v>
      </c>
      <c r="E27" s="2">
        <f t="shared" si="24"/>
        <v>719.0000152587891</v>
      </c>
      <c r="G27" s="2">
        <v>5612253</v>
      </c>
      <c r="I27" s="5">
        <v>7805.636830174456</v>
      </c>
      <c r="J27" s="1">
        <v>719.0000152587891</v>
      </c>
      <c r="K27" s="2">
        <f t="shared" si="6"/>
        <v>5612253</v>
      </c>
      <c r="L27" s="4">
        <f t="shared" si="0"/>
        <v>7537.397394294186</v>
      </c>
      <c r="M27" s="2">
        <f t="shared" si="7"/>
        <v>56812359.47951278</v>
      </c>
      <c r="N27" s="2">
        <f t="shared" si="8"/>
        <v>40848087332.6575</v>
      </c>
      <c r="P27" s="2">
        <v>5612253</v>
      </c>
      <c r="Q27" s="5">
        <v>100</v>
      </c>
      <c r="R27" s="2">
        <f t="shared" si="9"/>
        <v>5612253</v>
      </c>
      <c r="T27" s="5">
        <v>100</v>
      </c>
      <c r="U27" s="2">
        <v>5612253</v>
      </c>
      <c r="V27" s="2">
        <f t="shared" si="10"/>
        <v>561225300</v>
      </c>
      <c r="W27" s="4">
        <f t="shared" si="1"/>
        <v>62.222377670687024</v>
      </c>
      <c r="X27" s="2">
        <f t="shared" si="11"/>
        <v>3871.6242829936114</v>
      </c>
      <c r="Y27" s="2">
        <f t="shared" si="12"/>
        <v>21728534997.103745</v>
      </c>
      <c r="AA27" s="2">
        <v>3373420</v>
      </c>
      <c r="AB27" s="5">
        <v>3.90700006484985</v>
      </c>
      <c r="AC27" s="1">
        <f t="shared" si="13"/>
        <v>131799.52158765783</v>
      </c>
      <c r="AE27" s="5">
        <v>3.90700006484985</v>
      </c>
      <c r="AF27" s="2">
        <v>3373420</v>
      </c>
      <c r="AG27" s="1">
        <f t="shared" si="14"/>
        <v>13179952.158765782</v>
      </c>
      <c r="AH27" s="4">
        <f t="shared" si="2"/>
        <v>1.1448215057337152</v>
      </c>
      <c r="AI27" s="2">
        <f t="shared" si="15"/>
        <v>1.3106162799904109</v>
      </c>
      <c r="AJ27" s="2">
        <f t="shared" si="16"/>
        <v>4421259.171245252</v>
      </c>
      <c r="AL27" s="2">
        <v>4588599</v>
      </c>
      <c r="AM27" s="5">
        <v>69202.65893266293</v>
      </c>
      <c r="AN27" s="1">
        <f t="shared" si="3"/>
        <v>317543251575.7582</v>
      </c>
      <c r="AO27" s="4"/>
      <c r="AP27" s="2">
        <v>5612253</v>
      </c>
      <c r="AQ27" s="5">
        <v>87760.36814744456</v>
      </c>
      <c r="AR27" s="1">
        <f t="shared" si="17"/>
        <v>492533389416.60016</v>
      </c>
      <c r="AT27" s="5">
        <v>69202.65893266293</v>
      </c>
      <c r="AU27" s="2">
        <v>4588599</v>
      </c>
      <c r="AV27" s="2">
        <f t="shared" si="18"/>
        <v>317543251575.7582</v>
      </c>
      <c r="AW27" s="4">
        <f t="shared" si="4"/>
        <v>64317.69076716226</v>
      </c>
      <c r="AX27" s="2">
        <f t="shared" si="19"/>
        <v>4136765345.6203094</v>
      </c>
      <c r="AY27" s="2">
        <f t="shared" si="20"/>
        <v>18981957328148004</v>
      </c>
      <c r="BA27" s="5">
        <v>87760.36814744456</v>
      </c>
      <c r="BB27" s="2">
        <v>5612253</v>
      </c>
      <c r="BC27" s="2">
        <f t="shared" si="21"/>
        <v>492533389416.60016</v>
      </c>
      <c r="BD27" s="4">
        <f t="shared" si="5"/>
        <v>80072.88395890247</v>
      </c>
      <c r="BE27" s="2">
        <f t="shared" si="22"/>
        <v>6411666745.495861</v>
      </c>
      <c r="BF27" s="2">
        <f t="shared" si="23"/>
        <v>35983895927409384</v>
      </c>
    </row>
    <row r="28" spans="2:58" ht="12.75">
      <c r="B28" s="2" t="s">
        <v>173</v>
      </c>
      <c r="C28" s="2">
        <v>69209858</v>
      </c>
      <c r="D28" s="5">
        <v>134.88045291549736</v>
      </c>
      <c r="E28" s="2">
        <f t="shared" si="24"/>
        <v>513119.99999999994</v>
      </c>
      <c r="G28" s="2">
        <v>69209858</v>
      </c>
      <c r="I28" s="5">
        <v>134.88045291549736</v>
      </c>
      <c r="J28" s="1">
        <v>513119.99999999994</v>
      </c>
      <c r="K28" s="2">
        <f t="shared" si="6"/>
        <v>69209858</v>
      </c>
      <c r="L28" s="4">
        <f t="shared" si="0"/>
        <v>-133.35898296477313</v>
      </c>
      <c r="M28" s="2">
        <f t="shared" si="7"/>
        <v>17784.61833739865</v>
      </c>
      <c r="N28" s="2">
        <f t="shared" si="8"/>
        <v>9125643361.285994</v>
      </c>
      <c r="P28" s="2">
        <v>69209858</v>
      </c>
      <c r="Q28" s="5">
        <v>49.199999803496205</v>
      </c>
      <c r="R28" s="2">
        <f t="shared" si="9"/>
        <v>34051250</v>
      </c>
      <c r="T28" s="5">
        <v>49.199999803496205</v>
      </c>
      <c r="U28" s="2">
        <v>69209858</v>
      </c>
      <c r="V28" s="2">
        <f t="shared" si="10"/>
        <v>3405125000</v>
      </c>
      <c r="W28" s="4">
        <f t="shared" si="1"/>
        <v>11.422377474183229</v>
      </c>
      <c r="X28" s="2">
        <f t="shared" si="11"/>
        <v>130.47070716272844</v>
      </c>
      <c r="Y28" s="2">
        <f t="shared" si="12"/>
        <v>9029859115.89202</v>
      </c>
      <c r="AA28" s="2">
        <v>38777122</v>
      </c>
      <c r="AB28" s="5">
        <v>0.632000029087067</v>
      </c>
      <c r="AC28" s="1">
        <f t="shared" si="13"/>
        <v>245071.42231912742</v>
      </c>
      <c r="AE28" s="5">
        <v>0.632000029087067</v>
      </c>
      <c r="AF28" s="2">
        <v>38777122</v>
      </c>
      <c r="AG28" s="1">
        <f t="shared" si="14"/>
        <v>24507142.231912743</v>
      </c>
      <c r="AH28" s="4">
        <f t="shared" si="2"/>
        <v>-2.1301785300290677</v>
      </c>
      <c r="AI28" s="2">
        <f t="shared" si="15"/>
        <v>4.5376605697968</v>
      </c>
      <c r="AJ28" s="2">
        <f t="shared" si="16"/>
        <v>175957417.5096</v>
      </c>
      <c r="AL28" s="2">
        <v>66182067</v>
      </c>
      <c r="AM28" s="5">
        <v>12609.66187926476</v>
      </c>
      <c r="AN28" s="1">
        <f t="shared" si="3"/>
        <v>834533487340.8463</v>
      </c>
      <c r="AO28" s="4"/>
      <c r="AP28" s="2">
        <v>69209858</v>
      </c>
      <c r="AQ28" s="5">
        <v>16285.637365946473</v>
      </c>
      <c r="AR28" s="1">
        <f t="shared" si="17"/>
        <v>1127126649536.6494</v>
      </c>
      <c r="AT28" s="5">
        <v>12609.66187926476</v>
      </c>
      <c r="AU28" s="2">
        <v>66182067</v>
      </c>
      <c r="AV28" s="2">
        <f t="shared" si="18"/>
        <v>834533487340.8463</v>
      </c>
      <c r="AW28" s="4">
        <f t="shared" si="4"/>
        <v>7724.6937137640925</v>
      </c>
      <c r="AX28" s="2">
        <f t="shared" si="19"/>
        <v>59670892.97146649</v>
      </c>
      <c r="AY28" s="2">
        <f t="shared" si="20"/>
        <v>3949143036587424.5</v>
      </c>
      <c r="BA28" s="5">
        <v>16285.637365946473</v>
      </c>
      <c r="BB28" s="2">
        <v>69209858</v>
      </c>
      <c r="BC28" s="2">
        <f t="shared" si="21"/>
        <v>1127126649536.6494</v>
      </c>
      <c r="BD28" s="4">
        <f t="shared" si="5"/>
        <v>8598.153177404387</v>
      </c>
      <c r="BE28" s="2">
        <f t="shared" si="22"/>
        <v>73928238.06210916</v>
      </c>
      <c r="BF28" s="2">
        <f t="shared" si="23"/>
        <v>5116562858468770</v>
      </c>
    </row>
    <row r="29" spans="2:58" ht="12.75">
      <c r="B29" s="2" t="s">
        <v>174</v>
      </c>
      <c r="C29" s="2">
        <v>1243261</v>
      </c>
      <c r="D29" s="5">
        <v>83.60867518493612</v>
      </c>
      <c r="E29" s="2">
        <f t="shared" si="24"/>
        <v>14870</v>
      </c>
      <c r="G29" s="2">
        <v>1243261</v>
      </c>
      <c r="I29" s="5">
        <v>83.60867518493612</v>
      </c>
      <c r="J29" s="1">
        <v>14870</v>
      </c>
      <c r="K29" s="2">
        <f t="shared" si="6"/>
        <v>1243261</v>
      </c>
      <c r="L29" s="4">
        <f t="shared" si="0"/>
        <v>-184.63076069533437</v>
      </c>
      <c r="M29" s="2">
        <f t="shared" si="7"/>
        <v>34088.51779493783</v>
      </c>
      <c r="N29" s="2">
        <f t="shared" si="8"/>
        <v>506896259.61072546</v>
      </c>
      <c r="P29" s="2">
        <v>1243261</v>
      </c>
      <c r="Q29" s="5">
        <v>30.211998928623995</v>
      </c>
      <c r="R29" s="2">
        <f t="shared" si="9"/>
        <v>375614</v>
      </c>
      <c r="T29" s="5">
        <v>30.211998928623995</v>
      </c>
      <c r="U29" s="2">
        <v>1243261</v>
      </c>
      <c r="V29" s="2">
        <f t="shared" si="10"/>
        <v>37561400</v>
      </c>
      <c r="W29" s="4">
        <f t="shared" si="1"/>
        <v>-7.565623400688981</v>
      </c>
      <c r="X29" s="2">
        <f t="shared" si="11"/>
        <v>57.2386574410527</v>
      </c>
      <c r="Y29" s="2">
        <f t="shared" si="12"/>
        <v>71162590.48882063</v>
      </c>
      <c r="AA29" s="2">
        <v>300290</v>
      </c>
      <c r="AB29" s="5">
        <v>2.96300005912781</v>
      </c>
      <c r="AC29" s="1">
        <f t="shared" si="13"/>
        <v>8897.5928775549</v>
      </c>
      <c r="AE29" s="5">
        <v>2.96300005912781</v>
      </c>
      <c r="AF29" s="2">
        <v>300290</v>
      </c>
      <c r="AG29" s="1">
        <f t="shared" si="14"/>
        <v>889759.28775549</v>
      </c>
      <c r="AH29" s="4">
        <f t="shared" si="2"/>
        <v>0.2008215000116751</v>
      </c>
      <c r="AI29" s="2">
        <f t="shared" si="15"/>
        <v>0.04032927486693922</v>
      </c>
      <c r="AJ29" s="2">
        <f t="shared" si="16"/>
        <v>12110.477949793178</v>
      </c>
      <c r="AL29" s="2">
        <v>1036392</v>
      </c>
      <c r="AM29" s="5">
        <v>9309.064122481352</v>
      </c>
      <c r="AN29" s="1">
        <f t="shared" si="3"/>
        <v>9647839584.026693</v>
      </c>
      <c r="AO29" s="4"/>
      <c r="AP29" s="2">
        <v>1243261</v>
      </c>
      <c r="AQ29" s="5">
        <v>6740.890191675075</v>
      </c>
      <c r="AR29" s="1">
        <f t="shared" si="17"/>
        <v>8380685880.592145</v>
      </c>
      <c r="AT29" s="5">
        <v>9309.064122481352</v>
      </c>
      <c r="AU29" s="2">
        <v>1036392</v>
      </c>
      <c r="AV29" s="2">
        <f t="shared" si="18"/>
        <v>9647839584.026693</v>
      </c>
      <c r="AW29" s="4">
        <f t="shared" si="4"/>
        <v>4424.095956980684</v>
      </c>
      <c r="AX29" s="2">
        <f t="shared" si="19"/>
        <v>19572625.036572833</v>
      </c>
      <c r="AY29" s="2">
        <f t="shared" si="20"/>
        <v>20284912006903.793</v>
      </c>
      <c r="BA29" s="5">
        <v>6740.890191675075</v>
      </c>
      <c r="BB29" s="2">
        <v>1243261</v>
      </c>
      <c r="BC29" s="2">
        <f t="shared" si="21"/>
        <v>8380685880.592145</v>
      </c>
      <c r="BD29" s="4">
        <f t="shared" si="5"/>
        <v>-946.5939968670118</v>
      </c>
      <c r="BE29" s="2">
        <f t="shared" si="22"/>
        <v>896040.1949046644</v>
      </c>
      <c r="BF29" s="2">
        <f t="shared" si="23"/>
        <v>1114011828757.368</v>
      </c>
    </row>
    <row r="30" spans="2:58" ht="12.75">
      <c r="B30" s="2" t="s">
        <v>179</v>
      </c>
      <c r="C30" s="2">
        <v>94596642</v>
      </c>
      <c r="D30" s="5">
        <v>285.5920115931528</v>
      </c>
      <c r="E30" s="2">
        <f t="shared" si="24"/>
        <v>331230</v>
      </c>
      <c r="G30" s="2">
        <v>94596642</v>
      </c>
      <c r="I30" s="5">
        <v>285.5920115931528</v>
      </c>
      <c r="J30" s="1">
        <v>331230</v>
      </c>
      <c r="K30" s="2">
        <f t="shared" si="6"/>
        <v>94596642</v>
      </c>
      <c r="L30" s="4">
        <f t="shared" si="0"/>
        <v>17.3525757128823</v>
      </c>
      <c r="M30" s="2">
        <f t="shared" si="7"/>
        <v>301.1118838713126</v>
      </c>
      <c r="N30" s="2">
        <f t="shared" si="8"/>
        <v>99737289.29469487</v>
      </c>
      <c r="P30" s="2">
        <v>94596642</v>
      </c>
      <c r="Q30" s="5">
        <v>35.21300047838907</v>
      </c>
      <c r="R30" s="2">
        <f t="shared" si="9"/>
        <v>33310315.999999996</v>
      </c>
      <c r="T30" s="5">
        <v>35.21300047838907</v>
      </c>
      <c r="U30" s="2">
        <v>94596642</v>
      </c>
      <c r="V30" s="2">
        <f t="shared" si="10"/>
        <v>3331031599.9999995</v>
      </c>
      <c r="W30" s="4">
        <f t="shared" si="1"/>
        <v>-2.5646218509239063</v>
      </c>
      <c r="X30" s="2">
        <f>+W30^2</f>
        <v>6.577285238236363</v>
      </c>
      <c r="Y30" s="2">
        <f>+X30*U30</f>
        <v>622189097.01333</v>
      </c>
      <c r="AA30" s="2">
        <v>56376121</v>
      </c>
      <c r="AB30" s="5">
        <v>1.8860000371933</v>
      </c>
      <c r="AC30" s="1">
        <f t="shared" si="13"/>
        <v>1063253.6630281399</v>
      </c>
      <c r="AE30" s="5">
        <v>1.8860000371933</v>
      </c>
      <c r="AF30" s="2">
        <v>56376121</v>
      </c>
      <c r="AG30" s="1">
        <f t="shared" si="14"/>
        <v>106325366.30281398</v>
      </c>
      <c r="AH30" s="4">
        <f t="shared" si="2"/>
        <v>-0.8761785219228349</v>
      </c>
      <c r="AI30" s="2">
        <f>+AH30^2</f>
        <v>0.7676888022788836</v>
      </c>
      <c r="AJ30" s="2">
        <f>+AI30*AF30</f>
        <v>43279316.807619415</v>
      </c>
      <c r="AL30" s="2">
        <v>85419591</v>
      </c>
      <c r="AM30" s="5">
        <v>3852.323633075636</v>
      </c>
      <c r="AN30" s="1">
        <f t="shared" si="3"/>
        <v>329063909136.9549</v>
      </c>
      <c r="AO30" s="4"/>
      <c r="AP30" s="2">
        <v>94596642</v>
      </c>
      <c r="AQ30" s="5">
        <v>6233.485045305882</v>
      </c>
      <c r="AR30" s="1">
        <f t="shared" si="17"/>
        <v>589666753243.1543</v>
      </c>
      <c r="AT30" s="5">
        <v>3852.323633075636</v>
      </c>
      <c r="AU30" s="2">
        <v>85419591</v>
      </c>
      <c r="AV30" s="2">
        <f>+AU30*AT30</f>
        <v>329063909136.9549</v>
      </c>
      <c r="AW30" s="4">
        <f t="shared" si="4"/>
        <v>-1032.6445324250321</v>
      </c>
      <c r="AX30" s="2">
        <f>+AW30^2</f>
        <v>1066354.7303473132</v>
      </c>
      <c r="AY30" s="2">
        <f>+AX30*AU30</f>
        <v>91087584927182.78</v>
      </c>
      <c r="BA30" s="5">
        <v>6233.485045305882</v>
      </c>
      <c r="BB30" s="2">
        <v>94596642</v>
      </c>
      <c r="BC30" s="2">
        <f>+BB30*BA30</f>
        <v>589666753243.1543</v>
      </c>
      <c r="BD30" s="4">
        <f t="shared" si="5"/>
        <v>-1453.9991432362049</v>
      </c>
      <c r="BE30" s="2">
        <f>+BD30^2</f>
        <v>2114113.508531618</v>
      </c>
      <c r="BF30" s="2">
        <f>+BE30*BB30</f>
        <v>199988038713929.4</v>
      </c>
    </row>
    <row r="31" spans="2:58" ht="12.75">
      <c r="B31" s="5" t="s">
        <v>7</v>
      </c>
      <c r="C31" s="5"/>
      <c r="D31" s="5"/>
      <c r="E31" s="8">
        <f>SUM(E14:E30)</f>
        <v>8190437.061538696</v>
      </c>
      <c r="F31" s="5"/>
      <c r="G31" s="8">
        <f>SUM(G14:G30)</f>
        <v>2196998217</v>
      </c>
      <c r="I31" s="5"/>
      <c r="J31" s="5">
        <f>SUM(J14:J30)</f>
        <v>8190437.061538696</v>
      </c>
      <c r="K31" s="5">
        <f>SUM(K14:K30)</f>
        <v>2196998217</v>
      </c>
      <c r="L31" s="5"/>
      <c r="M31" s="5"/>
      <c r="N31" s="5">
        <f>SUM(N14:N30)</f>
        <v>304065081954.7263</v>
      </c>
      <c r="O31" s="5"/>
      <c r="P31" s="5"/>
      <c r="Q31" s="5"/>
      <c r="R31" s="8">
        <f>SUM(R14:R30)</f>
        <v>829973689</v>
      </c>
      <c r="S31" s="5"/>
      <c r="T31" s="5"/>
      <c r="U31" s="5">
        <f>SUM(U14:U30)</f>
        <v>2196998217</v>
      </c>
      <c r="V31" s="5">
        <f>SUM(V14:V30)</f>
        <v>82997368900</v>
      </c>
      <c r="W31" s="5"/>
      <c r="X31" s="5"/>
      <c r="Y31" s="5">
        <f>SUM(Y14:Y30)</f>
        <v>207982456605.0593</v>
      </c>
      <c r="Z31" s="5"/>
      <c r="AB31" s="5"/>
      <c r="AC31" s="8">
        <f>SUM(AC14:AC30)</f>
        <v>25454123.01501837</v>
      </c>
      <c r="AD31" s="5"/>
      <c r="AE31" s="5"/>
      <c r="AF31" s="5">
        <f>SUM(AF14:AF30)</f>
        <v>921523445</v>
      </c>
      <c r="AG31" s="5">
        <f>SUM(AG14:AG30)</f>
        <v>2545412301.501837</v>
      </c>
      <c r="AH31" s="5"/>
      <c r="AI31" s="5"/>
      <c r="AJ31" s="5">
        <f>SUM(AJ14:AJ30)</f>
        <v>833694463.7564824</v>
      </c>
      <c r="AK31" s="5"/>
      <c r="AL31" s="5"/>
      <c r="AM31" s="5"/>
      <c r="AN31" s="8">
        <f>SUM(AN14:AN30)</f>
        <v>9518080141694.906</v>
      </c>
      <c r="AO31" s="5"/>
      <c r="AP31" s="5"/>
      <c r="AQ31" s="5"/>
      <c r="AR31" s="8">
        <f>SUM(AR14:AR30)</f>
        <v>16889389055442.656</v>
      </c>
      <c r="AS31" s="5"/>
      <c r="AT31" s="5"/>
      <c r="AU31" s="5">
        <f>SUM(AU14:AU30)</f>
        <v>1948442614</v>
      </c>
      <c r="AV31" s="5">
        <f>SUM(AV14:AV30)</f>
        <v>9518080141694.906</v>
      </c>
      <c r="AW31" s="5"/>
      <c r="AX31" s="5"/>
      <c r="AY31" s="5">
        <f>SUM(AY14:AY30)</f>
        <v>36095423494296616</v>
      </c>
      <c r="AZ31" s="5"/>
      <c r="BA31" s="5"/>
      <c r="BB31" s="5">
        <f>SUM(BB14:BB30)</f>
        <v>2196998217</v>
      </c>
      <c r="BC31" s="5">
        <f>SUM(BC14:BC30)</f>
        <v>16889389055442.656</v>
      </c>
      <c r="BD31" s="5"/>
      <c r="BE31" s="5"/>
      <c r="BF31" s="5">
        <f>SUM(BF14:BF30)</f>
        <v>64251640534095980</v>
      </c>
    </row>
    <row r="32" spans="2:58" ht="12.75">
      <c r="B32" s="5" t="s">
        <v>0</v>
      </c>
      <c r="C32" s="5"/>
      <c r="D32" s="5"/>
      <c r="E32" s="8">
        <f>MAX(E14:E30)</f>
        <v>3287259.0625</v>
      </c>
      <c r="F32" s="5"/>
      <c r="G32" s="8">
        <f>MAX(G14:G30)</f>
        <v>1338658835</v>
      </c>
      <c r="I32" s="8">
        <f>MAX(I14:I30)</f>
        <v>7805.636830174456</v>
      </c>
      <c r="J32" s="5"/>
      <c r="K32" s="5"/>
      <c r="L32" s="5"/>
      <c r="M32" s="5"/>
      <c r="N32" s="5">
        <f>+N31/J31</f>
        <v>37124.402479396274</v>
      </c>
      <c r="O32" s="5"/>
      <c r="P32" s="5"/>
      <c r="Q32" s="5"/>
      <c r="R32" s="8">
        <f>MAX(R14:R30)</f>
        <v>449789369</v>
      </c>
      <c r="S32" s="5"/>
      <c r="T32" s="8">
        <f>MAX(T14:T30)</f>
        <v>100</v>
      </c>
      <c r="U32" s="5"/>
      <c r="V32" s="5"/>
      <c r="W32" s="5"/>
      <c r="X32" s="5"/>
      <c r="Y32" s="5">
        <f>+Y31/U31</f>
        <v>94.66664788151682</v>
      </c>
      <c r="Z32" s="5"/>
      <c r="AB32" s="5"/>
      <c r="AC32" s="8">
        <f>MAX(AC14:AC30)</f>
        <v>12920230.30864776</v>
      </c>
      <c r="AD32" s="5"/>
      <c r="AE32" s="8">
        <f>MAX(AE14:AE30)</f>
        <v>9.31599998474121</v>
      </c>
      <c r="AF32" s="5"/>
      <c r="AG32" s="5"/>
      <c r="AH32" s="5"/>
      <c r="AI32" s="5"/>
      <c r="AJ32" s="5">
        <f>+AJ31/AF31</f>
        <v>0.9046915390812248</v>
      </c>
      <c r="AK32" s="5"/>
      <c r="AL32" s="5"/>
      <c r="AM32" s="5"/>
      <c r="AN32" s="8">
        <f>MAX(AN14:AN30)</f>
        <v>4554112775448.134</v>
      </c>
      <c r="AO32" s="5"/>
      <c r="AP32" s="5"/>
      <c r="AQ32" s="5"/>
      <c r="AR32" s="8">
        <f>MAX(AR14:AR30)</f>
        <v>8722932048128.047</v>
      </c>
      <c r="AS32" s="5"/>
      <c r="AT32" s="8">
        <f>MAX(AT14:AT30)</f>
        <v>84480.77701095413</v>
      </c>
      <c r="AU32" s="5"/>
      <c r="AV32" s="5"/>
      <c r="AW32" s="5"/>
      <c r="AX32" s="5"/>
      <c r="AY32" s="5">
        <f>+AY31/AU31</f>
        <v>18525268.968633126</v>
      </c>
      <c r="AZ32" s="5"/>
      <c r="BA32" s="8">
        <f>MAX(BA14:BA30)</f>
        <v>87760.36814744456</v>
      </c>
      <c r="BB32" s="5"/>
      <c r="BC32" s="5"/>
      <c r="BD32" s="5"/>
      <c r="BE32" s="5"/>
      <c r="BF32" s="5">
        <f>+BF31/BB31</f>
        <v>29245194.664669126</v>
      </c>
    </row>
    <row r="33" spans="2:58" ht="12.75">
      <c r="B33" s="5" t="s">
        <v>1</v>
      </c>
      <c r="C33" s="5"/>
      <c r="D33" s="5"/>
      <c r="E33" s="8">
        <f>MIN(E14:E30)</f>
        <v>300</v>
      </c>
      <c r="F33" s="5"/>
      <c r="G33" s="8">
        <f>MIN(G14:G30)</f>
        <v>424473</v>
      </c>
      <c r="I33" s="8">
        <f>MIN(I14:I30)</f>
        <v>19.41886802530964</v>
      </c>
      <c r="J33" s="5"/>
      <c r="K33" s="5"/>
      <c r="L33" s="5"/>
      <c r="M33" s="5"/>
      <c r="N33" s="5"/>
      <c r="O33" s="5"/>
      <c r="P33" s="5"/>
      <c r="Q33" s="5"/>
      <c r="R33" s="8">
        <f>MIN(R14:R30)</f>
        <v>195483</v>
      </c>
      <c r="S33" s="5"/>
      <c r="T33" s="8">
        <f>MIN(T14:T30)</f>
        <v>18.38400018653236</v>
      </c>
      <c r="U33" s="5"/>
      <c r="V33" s="5"/>
      <c r="W33" s="5"/>
      <c r="X33" s="5"/>
      <c r="Y33" s="5"/>
      <c r="Z33" s="5"/>
      <c r="AB33" s="5"/>
      <c r="AC33" s="8">
        <f>MIN(AC14:AC30)</f>
        <v>7973.209580326098</v>
      </c>
      <c r="AD33" s="5"/>
      <c r="AE33" s="8">
        <f>MIN(AE14:AE30)</f>
        <v>0.602999985218048</v>
      </c>
      <c r="AF33" s="5"/>
      <c r="AG33" s="5"/>
      <c r="AH33" s="5"/>
      <c r="AI33" s="5"/>
      <c r="AJ33" s="5"/>
      <c r="AK33" s="5"/>
      <c r="AL33" s="5"/>
      <c r="AM33" s="5"/>
      <c r="AN33" s="8">
        <f>MIN(AN14:AN30)</f>
        <v>3741422280.73992</v>
      </c>
      <c r="AO33" s="5"/>
      <c r="AP33" s="5"/>
      <c r="AQ33" s="5"/>
      <c r="AR33" s="8">
        <f>MIN(AR14:AR30)</f>
        <v>6618497276.690711</v>
      </c>
      <c r="AS33" s="5"/>
      <c r="AT33" s="8">
        <f>MIN(AT14:AT30)</f>
        <v>1749.7500458352008</v>
      </c>
      <c r="AU33" s="5"/>
      <c r="AV33" s="5"/>
      <c r="AW33" s="5"/>
      <c r="AX33" s="5"/>
      <c r="AY33" s="5"/>
      <c r="AZ33" s="5"/>
      <c r="BA33" s="8">
        <f>MIN(BA14:BA30)</f>
        <v>2605.5101143095535</v>
      </c>
      <c r="BB33" s="5"/>
      <c r="BC33" s="5"/>
      <c r="BD33" s="5"/>
      <c r="BE33" s="5"/>
      <c r="BF33" s="5"/>
    </row>
    <row r="34" spans="2:58" ht="12.75">
      <c r="B34" s="5" t="s">
        <v>8</v>
      </c>
      <c r="C34" s="5"/>
      <c r="D34" s="5"/>
      <c r="E34" s="8">
        <f>MEDIAN(E14:E30)</f>
        <v>181040</v>
      </c>
      <c r="F34" s="5"/>
      <c r="G34" s="8">
        <f>MEDIAN(G14:G30)</f>
        <v>27627124</v>
      </c>
      <c r="I34" s="8">
        <f>MEDIAN(I14:I30)</f>
        <v>138.29883569017235</v>
      </c>
      <c r="J34" s="5"/>
      <c r="K34" s="5"/>
      <c r="L34" s="5"/>
      <c r="M34" s="5"/>
      <c r="N34" s="5"/>
      <c r="O34" s="5"/>
      <c r="P34" s="5"/>
      <c r="Q34" s="5"/>
      <c r="R34" s="8">
        <f>MEDIAN(R14:R30)</f>
        <v>5612253</v>
      </c>
      <c r="S34" s="5"/>
      <c r="T34" s="8">
        <f>MEDIAN(T14:T30)</f>
        <v>35.8579998509807</v>
      </c>
      <c r="U34" s="5"/>
      <c r="V34" s="5"/>
      <c r="W34" s="5"/>
      <c r="X34" s="5"/>
      <c r="Y34" s="5"/>
      <c r="Z34" s="5"/>
      <c r="AB34" s="5"/>
      <c r="AC34" s="8">
        <f>MEDIAN(AC14:AC30)</f>
        <v>245071.42231912742</v>
      </c>
      <c r="AD34" s="5"/>
      <c r="AE34" s="8">
        <f>MEDIAN(AE14:AE30)</f>
        <v>2.55699992179871</v>
      </c>
      <c r="AF34" s="5"/>
      <c r="AG34" s="5"/>
      <c r="AH34" s="5"/>
      <c r="AI34" s="5"/>
      <c r="AJ34" s="5"/>
      <c r="AK34" s="5"/>
      <c r="AL34" s="5"/>
      <c r="AM34" s="5"/>
      <c r="AN34" s="8">
        <f>MEDIAN(AN14:AN30)</f>
        <v>145395286708.50974</v>
      </c>
      <c r="AO34" s="5"/>
      <c r="AP34" s="5"/>
      <c r="AQ34" s="5"/>
      <c r="AR34" s="8">
        <f>MEDIAN(AR14:AR30)</f>
        <v>299493612740.081</v>
      </c>
      <c r="AS34" s="5"/>
      <c r="AT34" s="8">
        <f>MEDIAN(AT14:AT30)</f>
        <v>5627.248209801407</v>
      </c>
      <c r="AU34" s="5"/>
      <c r="AV34" s="5"/>
      <c r="AW34" s="5"/>
      <c r="AX34" s="5"/>
      <c r="AY34" s="5"/>
      <c r="AZ34" s="5"/>
      <c r="BA34" s="8">
        <f>MEDIAN(BA14:BA30)</f>
        <v>7580.847416732283</v>
      </c>
      <c r="BB34" s="5"/>
      <c r="BC34" s="5"/>
      <c r="BD34" s="5"/>
      <c r="BE34" s="5"/>
      <c r="BF34" s="5"/>
    </row>
    <row r="35" spans="2:57" ht="12.75">
      <c r="B35" s="5" t="s">
        <v>9</v>
      </c>
      <c r="C35" s="5"/>
      <c r="D35" s="5"/>
      <c r="E35" s="8">
        <f>AVERAGE(E14:E30)</f>
        <v>481790.4153846292</v>
      </c>
      <c r="F35" s="5"/>
      <c r="G35" s="8">
        <f>AVERAGE(G14:G30)</f>
        <v>129235189.23529412</v>
      </c>
      <c r="I35" s="8">
        <f>+K31/J31</f>
        <v>268.2394358802705</v>
      </c>
      <c r="J35" s="5"/>
      <c r="K35" s="5"/>
      <c r="L35" s="5"/>
      <c r="M35" s="5"/>
      <c r="O35" s="5"/>
      <c r="P35" s="5"/>
      <c r="Q35" s="5"/>
      <c r="R35" s="8">
        <f>AVERAGE(R14:R30)</f>
        <v>48821981.705882356</v>
      </c>
      <c r="S35" s="5"/>
      <c r="T35" s="8">
        <f>+V31/U31</f>
        <v>37.777622329312976</v>
      </c>
      <c r="U35" s="5"/>
      <c r="V35" s="5"/>
      <c r="W35" s="5"/>
      <c r="X35" s="5"/>
      <c r="Z35" s="5"/>
      <c r="AB35" s="5"/>
      <c r="AC35" s="8">
        <f>AVERAGE(AC14:AC30)</f>
        <v>1497301.35382461</v>
      </c>
      <c r="AD35" s="5"/>
      <c r="AE35" s="8">
        <f>+AG31/AF31</f>
        <v>2.7621785591161347</v>
      </c>
      <c r="AF35" s="5"/>
      <c r="AG35" s="5"/>
      <c r="AH35" s="5"/>
      <c r="AI35" s="5"/>
      <c r="AK35" s="5"/>
      <c r="AL35" s="5"/>
      <c r="AM35" s="5"/>
      <c r="AN35" s="8">
        <f>AVERAGE(AN14:AN30)</f>
        <v>559887067158.5239</v>
      </c>
      <c r="AO35" s="5"/>
      <c r="AP35" s="5"/>
      <c r="AQ35" s="5"/>
      <c r="AR35" s="8">
        <f>AVERAGE(AR14:AR30)</f>
        <v>993493473849.568</v>
      </c>
      <c r="AS35" s="5"/>
      <c r="AT35" s="8">
        <f>+AV31/AU31</f>
        <v>4884.968165500668</v>
      </c>
      <c r="AU35" s="5"/>
      <c r="AV35" s="5"/>
      <c r="AW35" s="5"/>
      <c r="AX35" s="5"/>
      <c r="AZ35" s="5"/>
      <c r="BA35" s="8">
        <f>+BC31/BB31</f>
        <v>7687.4841885420865</v>
      </c>
      <c r="BB35" s="5"/>
      <c r="BC35" s="5"/>
      <c r="BD35" s="5"/>
      <c r="BE35" s="5"/>
    </row>
    <row r="36" spans="2:57" ht="12.75">
      <c r="B36" s="5" t="s">
        <v>10</v>
      </c>
      <c r="C36" s="13"/>
      <c r="D36" s="5"/>
      <c r="E36" s="8">
        <f>STDEVP(E14:E30)</f>
        <v>829246.0735928261</v>
      </c>
      <c r="F36" s="13"/>
      <c r="G36" s="8">
        <f>STDEVP(G14:G30)</f>
        <v>310008451.6346611</v>
      </c>
      <c r="I36" s="8">
        <f>+N32^0.5</f>
        <v>192.67693810987416</v>
      </c>
      <c r="J36" s="5"/>
      <c r="K36" s="5"/>
      <c r="L36" s="5"/>
      <c r="M36" s="5"/>
      <c r="O36" s="5"/>
      <c r="P36" s="13"/>
      <c r="Q36" s="5"/>
      <c r="R36" s="8">
        <f>STDEVP(R14:R30)</f>
        <v>106157365.95948137</v>
      </c>
      <c r="S36" s="13"/>
      <c r="T36" s="8">
        <f>+Y32^0.5</f>
        <v>9.729678714197957</v>
      </c>
      <c r="U36" s="5"/>
      <c r="V36" s="5"/>
      <c r="W36" s="5"/>
      <c r="X36" s="5"/>
      <c r="Z36" s="5"/>
      <c r="AB36" s="5"/>
      <c r="AC36" s="8">
        <f>STDEVP(AC14:AC30)</f>
        <v>3162574.860559745</v>
      </c>
      <c r="AD36" s="13"/>
      <c r="AE36" s="8">
        <f>+AJ32^0.5</f>
        <v>0.9511527422455475</v>
      </c>
      <c r="AF36" s="5"/>
      <c r="AG36" s="5"/>
      <c r="AH36" s="5"/>
      <c r="AI36" s="5"/>
      <c r="AK36" s="5"/>
      <c r="AL36" s="5"/>
      <c r="AM36" s="5"/>
      <c r="AN36" s="8">
        <f>STDEVP(AN14:AN30)</f>
        <v>1083984635572.8966</v>
      </c>
      <c r="AO36" s="5"/>
      <c r="AP36" s="5"/>
      <c r="AQ36" s="5"/>
      <c r="AR36" s="8">
        <f>STDEVP(AR14:AR30)</f>
        <v>2054429682518.6384</v>
      </c>
      <c r="AS36" s="5"/>
      <c r="AT36" s="8">
        <f>+AY32^0.5</f>
        <v>4304.099089081607</v>
      </c>
      <c r="AU36" s="5"/>
      <c r="AV36" s="5"/>
      <c r="AW36" s="5"/>
      <c r="AX36" s="5"/>
      <c r="AZ36" s="5"/>
      <c r="BA36" s="8">
        <f>+BF32^0.5</f>
        <v>5407.882641539952</v>
      </c>
      <c r="BB36" s="5"/>
      <c r="BC36" s="5"/>
      <c r="BD36" s="5"/>
      <c r="BE36" s="5"/>
    </row>
    <row r="37" spans="2:57" ht="12.75">
      <c r="B37" s="5" t="s">
        <v>11</v>
      </c>
      <c r="C37" s="13"/>
      <c r="D37" s="5"/>
      <c r="E37" s="8">
        <f>+E36/E35*100</f>
        <v>172.1175945210142</v>
      </c>
      <c r="F37" s="13"/>
      <c r="G37" s="8">
        <f>+G36/G35*100</f>
        <v>239.8792878851589</v>
      </c>
      <c r="I37" s="8">
        <f>+I36/I35*100</f>
        <v>71.83020553170121</v>
      </c>
      <c r="J37" s="5"/>
      <c r="K37" s="5"/>
      <c r="L37" s="5"/>
      <c r="M37" s="5"/>
      <c r="O37" s="5"/>
      <c r="P37" s="13"/>
      <c r="Q37" s="5"/>
      <c r="R37" s="8">
        <f>+R36/R35*100</f>
        <v>217.43764232882606</v>
      </c>
      <c r="S37" s="13"/>
      <c r="T37" s="8">
        <f>+T36/T35*100</f>
        <v>25.755137868082183</v>
      </c>
      <c r="U37" s="5"/>
      <c r="V37" s="5"/>
      <c r="W37" s="5"/>
      <c r="X37" s="5"/>
      <c r="Z37" s="5"/>
      <c r="AB37" s="5"/>
      <c r="AC37" s="8">
        <f>+AC36/AC35*100</f>
        <v>211.21832638977241</v>
      </c>
      <c r="AD37" s="13"/>
      <c r="AE37" s="8">
        <f>+AE36/AE35*100</f>
        <v>34.43487529459013</v>
      </c>
      <c r="AF37" s="5"/>
      <c r="AG37" s="5"/>
      <c r="AH37" s="5"/>
      <c r="AI37" s="5"/>
      <c r="AK37" s="5"/>
      <c r="AL37" s="5"/>
      <c r="AM37" s="5"/>
      <c r="AN37" s="8">
        <f>+AN36/AN35*100</f>
        <v>193.60772897902677</v>
      </c>
      <c r="AO37" s="5"/>
      <c r="AP37" s="5"/>
      <c r="AQ37" s="5"/>
      <c r="AR37" s="8">
        <f>+AR36/AR35*100</f>
        <v>206.78844266164896</v>
      </c>
      <c r="AS37" s="5"/>
      <c r="AT37" s="8">
        <f>+AT36/AT35*100</f>
        <v>88.10905093463333</v>
      </c>
      <c r="AU37" s="5"/>
      <c r="AV37" s="5"/>
      <c r="AW37" s="5"/>
      <c r="AX37" s="5"/>
      <c r="AZ37" s="5"/>
      <c r="BA37" s="8">
        <f>+BA36/BA35*100</f>
        <v>70.34658555265977</v>
      </c>
      <c r="BB37" s="5"/>
      <c r="BC37" s="5"/>
      <c r="BD37" s="5"/>
      <c r="BE37" s="5"/>
    </row>
    <row r="38" spans="1:49" s="14" customFormat="1" ht="12.75">
      <c r="A38" s="12"/>
      <c r="B38" s="12"/>
      <c r="C38" s="12"/>
      <c r="D38" s="12"/>
      <c r="E38" s="13"/>
      <c r="F38" s="12"/>
      <c r="G38" s="12"/>
      <c r="H38" s="12"/>
      <c r="I38" s="12"/>
      <c r="J38" s="12"/>
      <c r="K38" s="13"/>
      <c r="L38" s="13"/>
      <c r="M38" s="13"/>
      <c r="N38" s="13"/>
      <c r="O38" s="13"/>
      <c r="P38" s="12"/>
      <c r="Q38" s="13"/>
      <c r="R38" s="12"/>
      <c r="S38" s="12"/>
      <c r="T38" s="12"/>
      <c r="U38" s="12"/>
      <c r="W38" s="12"/>
      <c r="X38" s="13"/>
      <c r="Y38" s="12"/>
      <c r="Z38" s="12"/>
      <c r="AA38" s="12"/>
      <c r="AB38" s="12"/>
      <c r="AD38" s="12"/>
      <c r="AE38" s="13"/>
      <c r="AF38" s="12"/>
      <c r="AG38" s="12"/>
      <c r="AH38" s="12"/>
      <c r="AI38" s="12"/>
      <c r="AK38" s="12"/>
      <c r="AL38" s="13"/>
      <c r="AM38" s="12"/>
      <c r="AN38" s="12"/>
      <c r="AO38" s="12"/>
      <c r="AP38" s="12"/>
      <c r="AR38" s="12"/>
      <c r="AS38" s="13"/>
      <c r="AT38" s="12"/>
      <c r="AU38" s="12"/>
      <c r="AV38" s="12"/>
      <c r="AW38" s="12"/>
    </row>
    <row r="39" spans="1:49" s="14" customFormat="1" ht="12.75">
      <c r="A39" s="12"/>
      <c r="B39" s="12" t="s">
        <v>248</v>
      </c>
      <c r="C39" s="12"/>
      <c r="D39" s="12"/>
      <c r="E39" s="13"/>
      <c r="F39" s="12"/>
      <c r="G39" s="12"/>
      <c r="H39" s="12"/>
      <c r="I39" s="12"/>
      <c r="J39" s="12"/>
      <c r="K39" s="13"/>
      <c r="L39" s="13"/>
      <c r="M39" s="13"/>
      <c r="N39" s="13"/>
      <c r="O39" s="13"/>
      <c r="P39" s="12"/>
      <c r="Q39" s="13"/>
      <c r="R39" s="12"/>
      <c r="S39" s="12"/>
      <c r="T39" s="12"/>
      <c r="U39" s="12"/>
      <c r="W39" s="12"/>
      <c r="X39" s="13"/>
      <c r="Y39" s="12"/>
      <c r="Z39" s="12"/>
      <c r="AA39" s="12"/>
      <c r="AB39" s="12"/>
      <c r="AD39" s="12"/>
      <c r="AE39" s="13"/>
      <c r="AF39" s="12"/>
      <c r="AG39" s="12"/>
      <c r="AH39" s="12"/>
      <c r="AI39" s="12"/>
      <c r="AK39" s="12"/>
      <c r="AL39" s="13"/>
      <c r="AM39" s="12"/>
      <c r="AN39" s="12"/>
      <c r="AO39" s="12"/>
      <c r="AP39" s="12"/>
      <c r="AR39" s="12"/>
      <c r="AS39" s="13"/>
      <c r="AT39" s="12"/>
      <c r="AU39" s="12"/>
      <c r="AV39" s="12"/>
      <c r="AW39" s="12"/>
    </row>
    <row r="40" spans="1:49" s="14" customFormat="1" ht="12.75">
      <c r="A40" s="12"/>
      <c r="B40" s="12" t="s">
        <v>249</v>
      </c>
      <c r="C40" s="12"/>
      <c r="D40" s="12"/>
      <c r="E40" s="13"/>
      <c r="F40" s="12"/>
      <c r="G40" s="12"/>
      <c r="H40" s="12"/>
      <c r="I40" s="12"/>
      <c r="J40" s="12"/>
      <c r="K40" s="13"/>
      <c r="L40" s="13"/>
      <c r="M40" s="13"/>
      <c r="N40" s="13"/>
      <c r="O40" s="13"/>
      <c r="P40" s="12"/>
      <c r="Q40" s="13"/>
      <c r="R40" s="12"/>
      <c r="S40" s="12"/>
      <c r="T40" s="12"/>
      <c r="U40" s="12"/>
      <c r="W40" s="12"/>
      <c r="X40" s="13"/>
      <c r="Y40" s="12"/>
      <c r="Z40" s="12"/>
      <c r="AA40" s="12"/>
      <c r="AB40" s="12"/>
      <c r="AD40" s="12"/>
      <c r="AE40" s="13"/>
      <c r="AF40" s="12"/>
      <c r="AG40" s="12"/>
      <c r="AH40" s="12"/>
      <c r="AI40" s="12"/>
      <c r="AK40" s="12"/>
      <c r="AL40" s="13"/>
      <c r="AM40" s="12"/>
      <c r="AN40" s="12"/>
      <c r="AO40" s="12"/>
      <c r="AP40" s="12"/>
      <c r="AR40" s="12"/>
      <c r="AS40" s="13"/>
      <c r="AT40" s="12"/>
      <c r="AU40" s="12"/>
      <c r="AV40" s="12"/>
      <c r="AW40" s="12"/>
    </row>
    <row r="41" spans="1:49" s="14" customFormat="1" ht="12.75">
      <c r="A41" s="12"/>
      <c r="B41" s="12" t="s">
        <v>7</v>
      </c>
      <c r="C41" s="12" t="s">
        <v>51</v>
      </c>
      <c r="D41" s="12"/>
      <c r="E41" s="13"/>
      <c r="F41" s="12"/>
      <c r="G41" s="12"/>
      <c r="H41" s="12"/>
      <c r="I41" s="12"/>
      <c r="J41" s="12"/>
      <c r="K41" s="13"/>
      <c r="L41" s="13"/>
      <c r="M41" s="13"/>
      <c r="N41" s="13"/>
      <c r="O41" s="13"/>
      <c r="P41" s="12"/>
      <c r="Q41" s="13"/>
      <c r="R41" s="12"/>
      <c r="S41" s="12"/>
      <c r="T41" s="12"/>
      <c r="U41" s="12"/>
      <c r="W41" s="12"/>
      <c r="X41" s="13"/>
      <c r="Y41" s="12"/>
      <c r="Z41" s="12"/>
      <c r="AA41" s="12"/>
      <c r="AB41" s="12"/>
      <c r="AD41" s="12"/>
      <c r="AE41" s="13"/>
      <c r="AF41" s="12"/>
      <c r="AG41" s="12"/>
      <c r="AH41" s="12"/>
      <c r="AI41" s="12"/>
      <c r="AK41" s="12"/>
      <c r="AL41" s="13"/>
      <c r="AM41" s="12"/>
      <c r="AN41" s="12"/>
      <c r="AO41" s="12"/>
      <c r="AP41" s="12"/>
      <c r="AR41" s="12"/>
      <c r="AS41" s="13"/>
      <c r="AT41" s="12"/>
      <c r="AU41" s="12"/>
      <c r="AV41" s="12"/>
      <c r="AW41" s="12"/>
    </row>
    <row r="42" spans="1:49" s="14" customFormat="1" ht="12.75">
      <c r="A42" s="12"/>
      <c r="B42" s="12"/>
      <c r="C42" s="12" t="s">
        <v>13</v>
      </c>
      <c r="D42" s="12"/>
      <c r="E42" s="13"/>
      <c r="F42" s="12"/>
      <c r="G42" s="12"/>
      <c r="H42" s="12"/>
      <c r="I42" s="12"/>
      <c r="J42" s="12"/>
      <c r="K42" s="13"/>
      <c r="L42" s="13"/>
      <c r="M42" s="13"/>
      <c r="N42" s="13"/>
      <c r="O42" s="13"/>
      <c r="P42" s="12"/>
      <c r="Q42" s="13"/>
      <c r="R42" s="12"/>
      <c r="S42" s="12"/>
      <c r="T42" s="12"/>
      <c r="U42" s="12"/>
      <c r="W42" s="12"/>
      <c r="X42" s="13"/>
      <c r="Y42" s="12"/>
      <c r="Z42" s="12"/>
      <c r="AA42" s="12"/>
      <c r="AB42" s="12"/>
      <c r="AD42" s="12"/>
      <c r="AE42" s="13"/>
      <c r="AF42" s="12"/>
      <c r="AG42" s="12"/>
      <c r="AH42" s="12"/>
      <c r="AI42" s="12"/>
      <c r="AK42" s="12"/>
      <c r="AL42" s="13"/>
      <c r="AM42" s="12"/>
      <c r="AN42" s="12"/>
      <c r="AO42" s="12"/>
      <c r="AP42" s="12"/>
      <c r="AR42" s="12"/>
      <c r="AS42" s="13"/>
      <c r="AT42" s="12"/>
      <c r="AU42" s="12"/>
      <c r="AV42" s="12"/>
      <c r="AW42" s="12"/>
    </row>
    <row r="43" spans="1:49" s="14" customFormat="1" ht="12.75">
      <c r="A43" s="12"/>
      <c r="B43" s="12"/>
      <c r="C43" s="12" t="s">
        <v>12</v>
      </c>
      <c r="D43" s="12"/>
      <c r="E43" s="13"/>
      <c r="F43" s="12"/>
      <c r="G43" s="12"/>
      <c r="H43" s="12"/>
      <c r="I43" s="12"/>
      <c r="J43" s="12"/>
      <c r="K43" s="13"/>
      <c r="L43" s="13"/>
      <c r="M43" s="13"/>
      <c r="N43" s="13"/>
      <c r="O43" s="13"/>
      <c r="P43" s="12"/>
      <c r="Q43" s="13"/>
      <c r="R43" s="12"/>
      <c r="S43" s="12"/>
      <c r="T43" s="12"/>
      <c r="U43" s="12"/>
      <c r="W43" s="12"/>
      <c r="X43" s="13"/>
      <c r="Y43" s="12"/>
      <c r="Z43" s="12"/>
      <c r="AA43" s="12"/>
      <c r="AB43" s="12"/>
      <c r="AD43" s="12"/>
      <c r="AE43" s="13"/>
      <c r="AF43" s="12"/>
      <c r="AG43" s="12"/>
      <c r="AH43" s="12"/>
      <c r="AI43" s="12"/>
      <c r="AK43" s="12"/>
      <c r="AL43" s="13"/>
      <c r="AM43" s="12"/>
      <c r="AN43" s="12"/>
      <c r="AO43" s="12"/>
      <c r="AP43" s="12"/>
      <c r="AR43" s="12"/>
      <c r="AS43" s="13"/>
      <c r="AT43" s="12"/>
      <c r="AU43" s="12"/>
      <c r="AV43" s="12"/>
      <c r="AW43" s="12"/>
    </row>
    <row r="44" spans="1:49" s="14" customFormat="1" ht="12.75">
      <c r="A44" s="12"/>
      <c r="B44" s="12"/>
      <c r="C44" s="12" t="s">
        <v>52</v>
      </c>
      <c r="D44" s="12"/>
      <c r="E44" s="13"/>
      <c r="F44" s="12"/>
      <c r="G44" s="12"/>
      <c r="H44" s="12"/>
      <c r="I44" s="12"/>
      <c r="J44" s="12"/>
      <c r="K44" s="13"/>
      <c r="L44" s="13"/>
      <c r="M44" s="13"/>
      <c r="N44" s="13"/>
      <c r="O44" s="13"/>
      <c r="P44" s="12"/>
      <c r="Q44" s="13"/>
      <c r="R44" s="12"/>
      <c r="S44" s="12"/>
      <c r="T44" s="12"/>
      <c r="U44" s="12"/>
      <c r="W44" s="12"/>
      <c r="X44" s="13"/>
      <c r="Y44" s="12"/>
      <c r="Z44" s="12"/>
      <c r="AA44" s="12"/>
      <c r="AB44" s="12"/>
      <c r="AD44" s="12"/>
      <c r="AE44" s="13"/>
      <c r="AF44" s="12"/>
      <c r="AG44" s="12"/>
      <c r="AH44" s="12"/>
      <c r="AI44" s="12"/>
      <c r="AK44" s="12"/>
      <c r="AL44" s="13"/>
      <c r="AM44" s="12"/>
      <c r="AN44" s="12"/>
      <c r="AO44" s="12"/>
      <c r="AP44" s="12"/>
      <c r="AR44" s="12"/>
      <c r="AS44" s="13"/>
      <c r="AT44" s="12"/>
      <c r="AU44" s="12"/>
      <c r="AV44" s="12"/>
      <c r="AW44" s="12"/>
    </row>
    <row r="45" spans="1:49" s="14" customFormat="1" ht="12.75">
      <c r="A45" s="12"/>
      <c r="B45" s="12"/>
      <c r="C45" s="12" t="s">
        <v>55</v>
      </c>
      <c r="D45" s="12"/>
      <c r="E45" s="13"/>
      <c r="F45" s="12"/>
      <c r="G45" s="12"/>
      <c r="H45" s="12"/>
      <c r="I45" s="12"/>
      <c r="J45" s="12"/>
      <c r="K45" s="13"/>
      <c r="L45" s="13"/>
      <c r="M45" s="13"/>
      <c r="N45" s="13"/>
      <c r="O45" s="13"/>
      <c r="P45" s="12"/>
      <c r="Q45" s="13"/>
      <c r="R45" s="12"/>
      <c r="S45" s="12"/>
      <c r="T45" s="12"/>
      <c r="U45" s="12"/>
      <c r="W45" s="12"/>
      <c r="X45" s="13"/>
      <c r="Y45" s="12"/>
      <c r="Z45" s="12"/>
      <c r="AA45" s="12"/>
      <c r="AB45" s="12"/>
      <c r="AD45" s="12"/>
      <c r="AE45" s="13"/>
      <c r="AF45" s="12"/>
      <c r="AG45" s="12"/>
      <c r="AH45" s="12"/>
      <c r="AI45" s="12"/>
      <c r="AK45" s="12"/>
      <c r="AL45" s="13"/>
      <c r="AM45" s="12"/>
      <c r="AN45" s="12"/>
      <c r="AO45" s="12"/>
      <c r="AP45" s="12"/>
      <c r="AR45" s="12"/>
      <c r="AS45" s="13"/>
      <c r="AT45" s="12"/>
      <c r="AU45" s="12"/>
      <c r="AV45" s="12"/>
      <c r="AW45" s="12"/>
    </row>
    <row r="46" spans="1:49" s="14" customFormat="1" ht="12.75">
      <c r="A46" s="12"/>
      <c r="B46" s="12" t="s">
        <v>0</v>
      </c>
      <c r="C46" s="12" t="s">
        <v>16</v>
      </c>
      <c r="D46" s="12"/>
      <c r="E46" s="13"/>
      <c r="F46" s="12"/>
      <c r="G46" s="12"/>
      <c r="H46" s="12"/>
      <c r="I46" s="12"/>
      <c r="J46" s="12"/>
      <c r="K46" s="13"/>
      <c r="L46" s="13"/>
      <c r="M46" s="13"/>
      <c r="N46" s="13"/>
      <c r="O46" s="13"/>
      <c r="P46" s="12"/>
      <c r="Q46" s="13"/>
      <c r="R46" s="12"/>
      <c r="S46" s="12"/>
      <c r="T46" s="12"/>
      <c r="U46" s="12"/>
      <c r="W46" s="12"/>
      <c r="X46" s="13"/>
      <c r="Y46" s="12"/>
      <c r="Z46" s="12"/>
      <c r="AA46" s="12"/>
      <c r="AB46" s="12"/>
      <c r="AD46" s="12"/>
      <c r="AE46" s="13"/>
      <c r="AF46" s="12"/>
      <c r="AG46" s="12"/>
      <c r="AH46" s="12"/>
      <c r="AI46" s="12"/>
      <c r="AK46" s="12"/>
      <c r="AL46" s="13"/>
      <c r="AM46" s="12"/>
      <c r="AN46" s="12"/>
      <c r="AO46" s="12"/>
      <c r="AP46" s="12"/>
      <c r="AR46" s="12"/>
      <c r="AS46" s="13"/>
      <c r="AT46" s="12"/>
      <c r="AU46" s="12"/>
      <c r="AV46" s="12"/>
      <c r="AW46" s="12"/>
    </row>
    <row r="47" spans="1:49" s="14" customFormat="1" ht="12.75">
      <c r="A47" s="12"/>
      <c r="B47" s="12"/>
      <c r="C47" s="12" t="s">
        <v>53</v>
      </c>
      <c r="D47" s="12"/>
      <c r="E47" s="13"/>
      <c r="F47" s="12"/>
      <c r="G47" s="12"/>
      <c r="H47" s="12"/>
      <c r="I47" s="12"/>
      <c r="J47" s="12"/>
      <c r="K47" s="13"/>
      <c r="L47" s="13"/>
      <c r="M47" s="13"/>
      <c r="N47" s="13"/>
      <c r="O47" s="13"/>
      <c r="P47" s="12"/>
      <c r="Q47" s="13"/>
      <c r="R47" s="12"/>
      <c r="S47" s="12"/>
      <c r="T47" s="12"/>
      <c r="U47" s="12"/>
      <c r="W47" s="12"/>
      <c r="X47" s="13"/>
      <c r="Y47" s="12"/>
      <c r="Z47" s="12"/>
      <c r="AA47" s="12"/>
      <c r="AB47" s="12"/>
      <c r="AD47" s="12"/>
      <c r="AE47" s="13"/>
      <c r="AF47" s="12"/>
      <c r="AG47" s="12"/>
      <c r="AH47" s="12"/>
      <c r="AI47" s="12"/>
      <c r="AK47" s="12"/>
      <c r="AL47" s="13"/>
      <c r="AM47" s="12"/>
      <c r="AN47" s="12"/>
      <c r="AO47" s="12"/>
      <c r="AP47" s="12"/>
      <c r="AR47" s="12"/>
      <c r="AS47" s="13"/>
      <c r="AT47" s="12"/>
      <c r="AU47" s="12"/>
      <c r="AV47" s="12"/>
      <c r="AW47" s="12"/>
    </row>
    <row r="48" spans="1:49" s="14" customFormat="1" ht="12.75">
      <c r="A48" s="12"/>
      <c r="B48" s="12"/>
      <c r="C48" s="12" t="s">
        <v>54</v>
      </c>
      <c r="D48" s="12"/>
      <c r="E48" s="13"/>
      <c r="F48" s="12"/>
      <c r="G48" s="12"/>
      <c r="H48" s="12"/>
      <c r="I48" s="12"/>
      <c r="J48" s="12"/>
      <c r="K48" s="13"/>
      <c r="L48" s="13"/>
      <c r="M48" s="13"/>
      <c r="N48" s="13"/>
      <c r="O48" s="13"/>
      <c r="P48" s="12"/>
      <c r="Q48" s="13"/>
      <c r="R48" s="12"/>
      <c r="S48" s="12"/>
      <c r="T48" s="12"/>
      <c r="U48" s="12"/>
      <c r="W48" s="12"/>
      <c r="X48" s="13"/>
      <c r="Y48" s="12"/>
      <c r="Z48" s="12"/>
      <c r="AA48" s="12"/>
      <c r="AB48" s="12"/>
      <c r="AD48" s="12"/>
      <c r="AE48" s="13"/>
      <c r="AF48" s="12"/>
      <c r="AG48" s="12"/>
      <c r="AH48" s="12"/>
      <c r="AI48" s="12"/>
      <c r="AK48" s="12"/>
      <c r="AL48" s="13"/>
      <c r="AM48" s="12"/>
      <c r="AN48" s="12"/>
      <c r="AO48" s="12"/>
      <c r="AP48" s="12"/>
      <c r="AR48" s="12"/>
      <c r="AS48" s="13"/>
      <c r="AT48" s="12"/>
      <c r="AU48" s="12"/>
      <c r="AV48" s="12"/>
      <c r="AW48" s="12"/>
    </row>
    <row r="49" spans="1:49" s="14" customFormat="1" ht="12.75">
      <c r="A49" s="12"/>
      <c r="B49" s="12" t="s">
        <v>1</v>
      </c>
      <c r="C49" s="12" t="s">
        <v>17</v>
      </c>
      <c r="D49" s="12"/>
      <c r="E49" s="13"/>
      <c r="F49" s="12"/>
      <c r="G49" s="12"/>
      <c r="H49" s="12"/>
      <c r="I49" s="12"/>
      <c r="J49" s="12"/>
      <c r="K49" s="13"/>
      <c r="L49" s="13"/>
      <c r="M49" s="13"/>
      <c r="N49" s="13"/>
      <c r="O49" s="13"/>
      <c r="P49" s="12"/>
      <c r="Q49" s="13"/>
      <c r="R49" s="12"/>
      <c r="S49" s="12"/>
      <c r="T49" s="12"/>
      <c r="U49" s="12"/>
      <c r="W49" s="12"/>
      <c r="X49" s="13"/>
      <c r="Y49" s="12"/>
      <c r="Z49" s="12"/>
      <c r="AA49" s="12"/>
      <c r="AB49" s="12"/>
      <c r="AD49" s="12"/>
      <c r="AE49" s="13"/>
      <c r="AF49" s="12"/>
      <c r="AG49" s="12"/>
      <c r="AH49" s="12"/>
      <c r="AI49" s="12"/>
      <c r="AK49" s="12"/>
      <c r="AL49" s="13"/>
      <c r="AM49" s="12"/>
      <c r="AN49" s="12"/>
      <c r="AO49" s="12"/>
      <c r="AP49" s="12"/>
      <c r="AR49" s="12"/>
      <c r="AS49" s="13"/>
      <c r="AT49" s="12"/>
      <c r="AU49" s="12"/>
      <c r="AV49" s="12"/>
      <c r="AW49" s="12"/>
    </row>
    <row r="50" spans="1:49" s="14" customFormat="1" ht="12.75">
      <c r="A50" s="12"/>
      <c r="B50" s="12"/>
      <c r="C50" s="12" t="s">
        <v>53</v>
      </c>
      <c r="D50" s="12"/>
      <c r="E50" s="13"/>
      <c r="F50" s="12"/>
      <c r="G50" s="12"/>
      <c r="H50" s="12"/>
      <c r="I50" s="12"/>
      <c r="J50" s="12"/>
      <c r="K50" s="13"/>
      <c r="L50" s="13"/>
      <c r="M50" s="13"/>
      <c r="N50" s="13"/>
      <c r="O50" s="13"/>
      <c r="P50" s="12"/>
      <c r="Q50" s="13"/>
      <c r="R50" s="12"/>
      <c r="S50" s="12"/>
      <c r="T50" s="12"/>
      <c r="U50" s="12"/>
      <c r="W50" s="12"/>
      <c r="X50" s="13"/>
      <c r="Y50" s="12"/>
      <c r="Z50" s="12"/>
      <c r="AA50" s="12"/>
      <c r="AB50" s="12"/>
      <c r="AD50" s="12"/>
      <c r="AE50" s="13"/>
      <c r="AF50" s="12"/>
      <c r="AG50" s="12"/>
      <c r="AH50" s="12"/>
      <c r="AI50" s="12"/>
      <c r="AK50" s="12"/>
      <c r="AL50" s="13"/>
      <c r="AM50" s="12"/>
      <c r="AN50" s="12"/>
      <c r="AO50" s="12"/>
      <c r="AP50" s="12"/>
      <c r="AR50" s="12"/>
      <c r="AS50" s="13"/>
      <c r="AT50" s="12"/>
      <c r="AU50" s="12"/>
      <c r="AV50" s="12"/>
      <c r="AW50" s="12"/>
    </row>
    <row r="51" spans="1:49" s="14" customFormat="1" ht="12.75">
      <c r="A51" s="12"/>
      <c r="B51" s="12"/>
      <c r="C51" s="12" t="s">
        <v>54</v>
      </c>
      <c r="D51" s="12"/>
      <c r="E51" s="13"/>
      <c r="F51" s="12"/>
      <c r="G51" s="12"/>
      <c r="H51" s="12"/>
      <c r="I51" s="12"/>
      <c r="J51" s="12"/>
      <c r="K51" s="13"/>
      <c r="L51" s="13"/>
      <c r="M51" s="13"/>
      <c r="N51" s="13"/>
      <c r="O51" s="13"/>
      <c r="P51" s="12"/>
      <c r="Q51" s="13"/>
      <c r="R51" s="12"/>
      <c r="S51" s="12"/>
      <c r="T51" s="12"/>
      <c r="U51" s="12"/>
      <c r="W51" s="12"/>
      <c r="X51" s="13"/>
      <c r="Y51" s="12"/>
      <c r="Z51" s="12"/>
      <c r="AA51" s="12"/>
      <c r="AB51" s="12"/>
      <c r="AD51" s="12"/>
      <c r="AE51" s="13"/>
      <c r="AF51" s="12"/>
      <c r="AG51" s="12"/>
      <c r="AH51" s="12"/>
      <c r="AI51" s="12"/>
      <c r="AK51" s="12"/>
      <c r="AL51" s="13"/>
      <c r="AM51" s="12"/>
      <c r="AN51" s="12"/>
      <c r="AO51" s="12"/>
      <c r="AP51" s="12"/>
      <c r="AR51" s="12"/>
      <c r="AS51" s="13"/>
      <c r="AT51" s="12"/>
      <c r="AU51" s="12"/>
      <c r="AV51" s="12"/>
      <c r="AW51" s="12"/>
    </row>
    <row r="52" spans="1:49" s="14" customFormat="1" ht="12.75">
      <c r="A52" s="12"/>
      <c r="B52" s="12" t="s">
        <v>8</v>
      </c>
      <c r="C52" s="12" t="s">
        <v>18</v>
      </c>
      <c r="D52" s="12"/>
      <c r="E52" s="13"/>
      <c r="F52" s="12"/>
      <c r="G52" s="12"/>
      <c r="H52" s="12"/>
      <c r="I52" s="12"/>
      <c r="J52" s="12"/>
      <c r="K52" s="13"/>
      <c r="L52" s="13"/>
      <c r="M52" s="13"/>
      <c r="N52" s="13"/>
      <c r="O52" s="13"/>
      <c r="P52" s="12"/>
      <c r="Q52" s="13"/>
      <c r="R52" s="12"/>
      <c r="S52" s="12"/>
      <c r="T52" s="12"/>
      <c r="U52" s="12"/>
      <c r="W52" s="12"/>
      <c r="X52" s="13"/>
      <c r="Y52" s="12"/>
      <c r="Z52" s="12"/>
      <c r="AA52" s="12"/>
      <c r="AB52" s="12"/>
      <c r="AD52" s="12"/>
      <c r="AE52" s="13"/>
      <c r="AF52" s="12"/>
      <c r="AG52" s="12"/>
      <c r="AH52" s="12"/>
      <c r="AI52" s="12"/>
      <c r="AK52" s="12"/>
      <c r="AL52" s="13"/>
      <c r="AM52" s="12"/>
      <c r="AN52" s="12"/>
      <c r="AO52" s="12"/>
      <c r="AP52" s="12"/>
      <c r="AR52" s="12"/>
      <c r="AS52" s="13"/>
      <c r="AT52" s="12"/>
      <c r="AU52" s="12"/>
      <c r="AV52" s="12"/>
      <c r="AW52" s="12"/>
    </row>
    <row r="53" spans="1:49" s="14" customFormat="1" ht="12.75">
      <c r="A53" s="12"/>
      <c r="B53" s="12"/>
      <c r="C53" s="12" t="s">
        <v>53</v>
      </c>
      <c r="D53" s="12"/>
      <c r="E53" s="13"/>
      <c r="F53" s="12"/>
      <c r="G53" s="12"/>
      <c r="H53" s="12"/>
      <c r="I53" s="12"/>
      <c r="J53" s="12"/>
      <c r="K53" s="13"/>
      <c r="L53" s="13"/>
      <c r="M53" s="13"/>
      <c r="N53" s="13"/>
      <c r="O53" s="13"/>
      <c r="P53" s="12"/>
      <c r="Q53" s="13"/>
      <c r="R53" s="12"/>
      <c r="S53" s="12"/>
      <c r="T53" s="12"/>
      <c r="U53" s="12"/>
      <c r="W53" s="12"/>
      <c r="X53" s="13"/>
      <c r="Y53" s="12"/>
      <c r="Z53" s="12"/>
      <c r="AA53" s="12"/>
      <c r="AB53" s="12"/>
      <c r="AD53" s="12"/>
      <c r="AE53" s="13"/>
      <c r="AF53" s="12"/>
      <c r="AG53" s="12"/>
      <c r="AH53" s="12"/>
      <c r="AI53" s="12"/>
      <c r="AK53" s="12"/>
      <c r="AL53" s="13"/>
      <c r="AM53" s="12"/>
      <c r="AN53" s="12"/>
      <c r="AO53" s="12"/>
      <c r="AP53" s="12"/>
      <c r="AR53" s="12"/>
      <c r="AS53" s="13"/>
      <c r="AT53" s="12"/>
      <c r="AU53" s="12"/>
      <c r="AV53" s="12"/>
      <c r="AW53" s="12"/>
    </row>
    <row r="54" spans="1:49" s="14" customFormat="1" ht="12.75">
      <c r="A54" s="12"/>
      <c r="B54" s="12"/>
      <c r="C54" s="12" t="s">
        <v>54</v>
      </c>
      <c r="D54" s="12"/>
      <c r="E54" s="13"/>
      <c r="F54" s="12"/>
      <c r="G54" s="12"/>
      <c r="H54" s="12"/>
      <c r="I54" s="12"/>
      <c r="J54" s="12"/>
      <c r="K54" s="13"/>
      <c r="L54" s="13"/>
      <c r="M54" s="13"/>
      <c r="N54" s="13"/>
      <c r="O54" s="13"/>
      <c r="P54" s="12"/>
      <c r="Q54" s="13"/>
      <c r="R54" s="12"/>
      <c r="S54" s="12"/>
      <c r="T54" s="12"/>
      <c r="U54" s="12"/>
      <c r="W54" s="12"/>
      <c r="X54" s="13"/>
      <c r="Y54" s="12"/>
      <c r="Z54" s="12"/>
      <c r="AA54" s="12"/>
      <c r="AB54" s="12"/>
      <c r="AD54" s="12"/>
      <c r="AE54" s="13"/>
      <c r="AF54" s="12"/>
      <c r="AG54" s="12"/>
      <c r="AH54" s="12"/>
      <c r="AI54" s="12"/>
      <c r="AK54" s="12"/>
      <c r="AL54" s="13"/>
      <c r="AM54" s="12"/>
      <c r="AN54" s="12"/>
      <c r="AO54" s="12"/>
      <c r="AP54" s="12"/>
      <c r="AR54" s="12"/>
      <c r="AS54" s="13"/>
      <c r="AT54" s="12"/>
      <c r="AU54" s="12"/>
      <c r="AV54" s="12"/>
      <c r="AW54" s="12"/>
    </row>
    <row r="55" spans="1:49" s="14" customFormat="1" ht="12.75">
      <c r="A55" s="12"/>
      <c r="B55" s="12" t="s">
        <v>9</v>
      </c>
      <c r="C55" s="13" t="s">
        <v>15</v>
      </c>
      <c r="D55" s="12"/>
      <c r="E55" s="13"/>
      <c r="F55" s="12"/>
      <c r="G55" s="12"/>
      <c r="H55" s="12"/>
      <c r="I55" s="12"/>
      <c r="J55" s="12"/>
      <c r="K55" s="13"/>
      <c r="L55" s="13"/>
      <c r="M55" s="13"/>
      <c r="N55" s="13"/>
      <c r="O55" s="13"/>
      <c r="P55" s="12"/>
      <c r="Q55" s="13"/>
      <c r="R55" s="12"/>
      <c r="S55" s="12"/>
      <c r="T55" s="12"/>
      <c r="U55" s="12"/>
      <c r="W55" s="12"/>
      <c r="X55" s="13"/>
      <c r="Y55" s="12"/>
      <c r="Z55" s="12"/>
      <c r="AA55" s="12"/>
      <c r="AB55" s="12"/>
      <c r="AD55" s="12"/>
      <c r="AE55" s="13"/>
      <c r="AF55" s="12"/>
      <c r="AG55" s="12"/>
      <c r="AH55" s="12"/>
      <c r="AI55" s="12"/>
      <c r="AK55" s="12"/>
      <c r="AL55" s="13"/>
      <c r="AM55" s="12"/>
      <c r="AN55" s="12"/>
      <c r="AO55" s="12"/>
      <c r="AP55" s="12"/>
      <c r="AR55" s="12"/>
      <c r="AS55" s="13"/>
      <c r="AT55" s="12"/>
      <c r="AU55" s="12"/>
      <c r="AV55" s="12"/>
      <c r="AW55" s="12"/>
    </row>
    <row r="56" spans="1:49" s="14" customFormat="1" ht="12.75">
      <c r="A56" s="12"/>
      <c r="C56" s="12" t="s">
        <v>19</v>
      </c>
      <c r="D56" s="12"/>
      <c r="E56" s="13"/>
      <c r="F56" s="12"/>
      <c r="G56" s="12"/>
      <c r="H56" s="12"/>
      <c r="I56" s="12"/>
      <c r="J56" s="12"/>
      <c r="K56" s="13"/>
      <c r="L56" s="13"/>
      <c r="M56" s="13"/>
      <c r="N56" s="13"/>
      <c r="O56" s="13"/>
      <c r="P56" s="12"/>
      <c r="Q56" s="13"/>
      <c r="R56" s="12"/>
      <c r="S56" s="12"/>
      <c r="T56" s="12"/>
      <c r="U56" s="12"/>
      <c r="W56" s="12"/>
      <c r="X56" s="13"/>
      <c r="Y56" s="12"/>
      <c r="Z56" s="12"/>
      <c r="AA56" s="12"/>
      <c r="AB56" s="12"/>
      <c r="AD56" s="12"/>
      <c r="AE56" s="13"/>
      <c r="AF56" s="12"/>
      <c r="AG56" s="12"/>
      <c r="AH56" s="12"/>
      <c r="AI56" s="12"/>
      <c r="AK56" s="12"/>
      <c r="AL56" s="13"/>
      <c r="AM56" s="12"/>
      <c r="AN56" s="12"/>
      <c r="AO56" s="12"/>
      <c r="AP56" s="12"/>
      <c r="AR56" s="12"/>
      <c r="AS56" s="13"/>
      <c r="AT56" s="12"/>
      <c r="AU56" s="12"/>
      <c r="AV56" s="12"/>
      <c r="AW56" s="12"/>
    </row>
    <row r="57" spans="1:49" s="14" customFormat="1" ht="12.75">
      <c r="A57" s="12"/>
      <c r="B57" s="12"/>
      <c r="C57" s="12" t="s">
        <v>53</v>
      </c>
      <c r="D57" s="12"/>
      <c r="E57" s="13"/>
      <c r="F57" s="12"/>
      <c r="G57" s="12"/>
      <c r="H57" s="12"/>
      <c r="I57" s="12"/>
      <c r="J57" s="12"/>
      <c r="K57" s="13"/>
      <c r="L57" s="13"/>
      <c r="M57" s="13"/>
      <c r="N57" s="13"/>
      <c r="O57" s="13"/>
      <c r="P57" s="12"/>
      <c r="Q57" s="13"/>
      <c r="R57" s="12"/>
      <c r="S57" s="12"/>
      <c r="T57" s="12"/>
      <c r="U57" s="12"/>
      <c r="W57" s="12"/>
      <c r="X57" s="13"/>
      <c r="Y57" s="12"/>
      <c r="Z57" s="12"/>
      <c r="AA57" s="12"/>
      <c r="AB57" s="12"/>
      <c r="AD57" s="12"/>
      <c r="AE57" s="13"/>
      <c r="AF57" s="12"/>
      <c r="AG57" s="12"/>
      <c r="AH57" s="12"/>
      <c r="AI57" s="12"/>
      <c r="AK57" s="12"/>
      <c r="AL57" s="13"/>
      <c r="AM57" s="12"/>
      <c r="AN57" s="12"/>
      <c r="AO57" s="12"/>
      <c r="AP57" s="12"/>
      <c r="AR57" s="12"/>
      <c r="AS57" s="13"/>
      <c r="AT57" s="12"/>
      <c r="AU57" s="12"/>
      <c r="AV57" s="12"/>
      <c r="AW57" s="12"/>
    </row>
    <row r="58" spans="1:49" s="14" customFormat="1" ht="12.75">
      <c r="A58" s="12"/>
      <c r="B58" s="12"/>
      <c r="C58" s="12" t="s">
        <v>54</v>
      </c>
      <c r="D58" s="12"/>
      <c r="E58" s="13"/>
      <c r="F58" s="12"/>
      <c r="G58" s="12"/>
      <c r="H58" s="12"/>
      <c r="I58" s="12"/>
      <c r="J58" s="12"/>
      <c r="K58" s="13"/>
      <c r="L58" s="13"/>
      <c r="M58" s="13"/>
      <c r="N58" s="13"/>
      <c r="O58" s="13"/>
      <c r="P58" s="12"/>
      <c r="Q58" s="13"/>
      <c r="R58" s="12"/>
      <c r="S58" s="12"/>
      <c r="T58" s="12"/>
      <c r="U58" s="12"/>
      <c r="W58" s="12"/>
      <c r="X58" s="13"/>
      <c r="Y58" s="12"/>
      <c r="Z58" s="12"/>
      <c r="AA58" s="12"/>
      <c r="AB58" s="12"/>
      <c r="AD58" s="12"/>
      <c r="AE58" s="13"/>
      <c r="AF58" s="12"/>
      <c r="AG58" s="12"/>
      <c r="AH58" s="12"/>
      <c r="AI58" s="12"/>
      <c r="AK58" s="12"/>
      <c r="AL58" s="13"/>
      <c r="AM58" s="12"/>
      <c r="AN58" s="12"/>
      <c r="AO58" s="12"/>
      <c r="AP58" s="12"/>
      <c r="AR58" s="12"/>
      <c r="AS58" s="13"/>
      <c r="AT58" s="12"/>
      <c r="AU58" s="12"/>
      <c r="AV58" s="12"/>
      <c r="AW58" s="12"/>
    </row>
    <row r="59" spans="1:49" s="14" customFormat="1" ht="12.75">
      <c r="A59" s="12"/>
      <c r="B59" s="12"/>
      <c r="C59" s="13" t="s">
        <v>20</v>
      </c>
      <c r="D59" s="12"/>
      <c r="E59" s="13"/>
      <c r="F59" s="12"/>
      <c r="G59" s="12"/>
      <c r="H59" s="12"/>
      <c r="I59" s="12"/>
      <c r="J59" s="12"/>
      <c r="K59" s="13"/>
      <c r="L59" s="13"/>
      <c r="M59" s="13"/>
      <c r="N59" s="13"/>
      <c r="O59" s="13"/>
      <c r="P59" s="12"/>
      <c r="Q59" s="13"/>
      <c r="R59" s="12"/>
      <c r="S59" s="12"/>
      <c r="T59" s="12"/>
      <c r="U59" s="12"/>
      <c r="W59" s="12"/>
      <c r="X59" s="13"/>
      <c r="Y59" s="12"/>
      <c r="Z59" s="12"/>
      <c r="AA59" s="12"/>
      <c r="AB59" s="12"/>
      <c r="AD59" s="12"/>
      <c r="AE59" s="13"/>
      <c r="AF59" s="12"/>
      <c r="AG59" s="12"/>
      <c r="AH59" s="12"/>
      <c r="AI59" s="12"/>
      <c r="AK59" s="12"/>
      <c r="AL59" s="13"/>
      <c r="AM59" s="12"/>
      <c r="AN59" s="12"/>
      <c r="AO59" s="12"/>
      <c r="AP59" s="12"/>
      <c r="AR59" s="12"/>
      <c r="AS59" s="13"/>
      <c r="AT59" s="12"/>
      <c r="AU59" s="12"/>
      <c r="AV59" s="12"/>
      <c r="AW59" s="12"/>
    </row>
    <row r="60" spans="1:49" s="14" customFormat="1" ht="12.75">
      <c r="A60" s="12"/>
      <c r="B60" s="12"/>
      <c r="C60" s="12" t="s">
        <v>56</v>
      </c>
      <c r="D60" s="12"/>
      <c r="E60" s="12"/>
      <c r="F60" s="12"/>
      <c r="G60" s="12"/>
      <c r="H60" s="12"/>
      <c r="I60" s="12"/>
      <c r="J60" s="12"/>
      <c r="K60" s="12"/>
      <c r="L60" s="12"/>
      <c r="M60" s="12"/>
      <c r="N60" s="12"/>
      <c r="O60" s="12"/>
      <c r="P60" s="12"/>
      <c r="Q60" s="12"/>
      <c r="R60" s="12"/>
      <c r="S60" s="12"/>
      <c r="T60" s="12"/>
      <c r="U60" s="12"/>
      <c r="W60" s="12"/>
      <c r="X60" s="12"/>
      <c r="Y60" s="12"/>
      <c r="Z60" s="12"/>
      <c r="AA60" s="12"/>
      <c r="AB60" s="12"/>
      <c r="AD60" s="12"/>
      <c r="AE60" s="12"/>
      <c r="AF60" s="12"/>
      <c r="AG60" s="12"/>
      <c r="AH60" s="12"/>
      <c r="AI60" s="12"/>
      <c r="AK60" s="12"/>
      <c r="AL60" s="12"/>
      <c r="AM60" s="12"/>
      <c r="AN60" s="12"/>
      <c r="AO60" s="12"/>
      <c r="AP60" s="12"/>
      <c r="AR60" s="12"/>
      <c r="AS60" s="12"/>
      <c r="AT60" s="12"/>
      <c r="AU60" s="12"/>
      <c r="AV60" s="12"/>
      <c r="AW60" s="12"/>
    </row>
    <row r="61" spans="1:49" s="14" customFormat="1" ht="12.75">
      <c r="A61" s="12"/>
      <c r="B61" s="12"/>
      <c r="C61" s="12" t="s">
        <v>21</v>
      </c>
      <c r="D61" s="12"/>
      <c r="E61" s="13"/>
      <c r="F61" s="12"/>
      <c r="G61" s="12"/>
      <c r="H61" s="12"/>
      <c r="I61" s="12"/>
      <c r="J61" s="12"/>
      <c r="K61" s="13"/>
      <c r="L61" s="13"/>
      <c r="M61" s="13"/>
      <c r="N61" s="13"/>
      <c r="O61" s="13"/>
      <c r="P61" s="12"/>
      <c r="Q61" s="13"/>
      <c r="R61" s="12"/>
      <c r="S61" s="12"/>
      <c r="T61" s="12"/>
      <c r="U61" s="12"/>
      <c r="W61" s="12"/>
      <c r="X61" s="13"/>
      <c r="Y61" s="12"/>
      <c r="Z61" s="12"/>
      <c r="AA61" s="12"/>
      <c r="AB61" s="12"/>
      <c r="AD61" s="12"/>
      <c r="AE61" s="13"/>
      <c r="AF61" s="12"/>
      <c r="AG61" s="12"/>
      <c r="AH61" s="12"/>
      <c r="AI61" s="12"/>
      <c r="AK61" s="12"/>
      <c r="AL61" s="13"/>
      <c r="AM61" s="12"/>
      <c r="AN61" s="12"/>
      <c r="AO61" s="12"/>
      <c r="AP61" s="12"/>
      <c r="AR61" s="12"/>
      <c r="AS61" s="13"/>
      <c r="AT61" s="12"/>
      <c r="AU61" s="12"/>
      <c r="AV61" s="12"/>
      <c r="AW61" s="12"/>
    </row>
    <row r="62" spans="1:49" s="14" customFormat="1" ht="12.75">
      <c r="A62" s="12"/>
      <c r="B62" s="12"/>
      <c r="C62" s="12" t="s">
        <v>26</v>
      </c>
      <c r="D62" s="12"/>
      <c r="E62" s="13"/>
      <c r="F62" s="12"/>
      <c r="G62" s="12"/>
      <c r="H62" s="12"/>
      <c r="I62" s="12"/>
      <c r="J62" s="12"/>
      <c r="K62" s="13"/>
      <c r="L62" s="13"/>
      <c r="M62" s="13"/>
      <c r="N62" s="13"/>
      <c r="O62" s="13"/>
      <c r="P62" s="12"/>
      <c r="Q62" s="13"/>
      <c r="R62" s="12"/>
      <c r="S62" s="12"/>
      <c r="T62" s="12"/>
      <c r="U62" s="12"/>
      <c r="W62" s="12"/>
      <c r="X62" s="13"/>
      <c r="Y62" s="12"/>
      <c r="Z62" s="12"/>
      <c r="AA62" s="12"/>
      <c r="AB62" s="12"/>
      <c r="AD62" s="12"/>
      <c r="AE62" s="13"/>
      <c r="AF62" s="12"/>
      <c r="AG62" s="12"/>
      <c r="AH62" s="12"/>
      <c r="AI62" s="12"/>
      <c r="AK62" s="12"/>
      <c r="AL62" s="13"/>
      <c r="AM62" s="12"/>
      <c r="AN62" s="12"/>
      <c r="AO62" s="12"/>
      <c r="AP62" s="12"/>
      <c r="AR62" s="12"/>
      <c r="AS62" s="13"/>
      <c r="AT62" s="12"/>
      <c r="AU62" s="12"/>
      <c r="AV62" s="12"/>
      <c r="AW62" s="12"/>
    </row>
    <row r="63" spans="1:49" s="14" customFormat="1" ht="12.75">
      <c r="A63" s="12"/>
      <c r="B63" s="12"/>
      <c r="C63" s="12" t="s">
        <v>27</v>
      </c>
      <c r="D63" s="12"/>
      <c r="E63" s="13"/>
      <c r="F63" s="12"/>
      <c r="G63" s="12"/>
      <c r="H63" s="12"/>
      <c r="I63" s="12"/>
      <c r="J63" s="12"/>
      <c r="K63" s="13"/>
      <c r="L63" s="13"/>
      <c r="M63" s="13"/>
      <c r="N63" s="13"/>
      <c r="O63" s="13"/>
      <c r="P63" s="12"/>
      <c r="Q63" s="13"/>
      <c r="R63" s="12"/>
      <c r="S63" s="12"/>
      <c r="T63" s="12"/>
      <c r="U63" s="12"/>
      <c r="W63" s="12"/>
      <c r="X63" s="13"/>
      <c r="Y63" s="12"/>
      <c r="Z63" s="12"/>
      <c r="AA63" s="12"/>
      <c r="AB63" s="12"/>
      <c r="AD63" s="12"/>
      <c r="AE63" s="13"/>
      <c r="AF63" s="12"/>
      <c r="AG63" s="12"/>
      <c r="AH63" s="12"/>
      <c r="AI63" s="12"/>
      <c r="AK63" s="12"/>
      <c r="AL63" s="13"/>
      <c r="AM63" s="12"/>
      <c r="AN63" s="12"/>
      <c r="AO63" s="12"/>
      <c r="AP63" s="12"/>
      <c r="AR63" s="12"/>
      <c r="AS63" s="13"/>
      <c r="AT63" s="12"/>
      <c r="AU63" s="12"/>
      <c r="AV63" s="12"/>
      <c r="AW63" s="12"/>
    </row>
    <row r="64" spans="1:49" s="14" customFormat="1" ht="12.75">
      <c r="A64" s="12"/>
      <c r="B64" s="12"/>
      <c r="C64" s="12" t="s">
        <v>22</v>
      </c>
      <c r="D64" s="12"/>
      <c r="E64" s="13"/>
      <c r="F64" s="12"/>
      <c r="G64" s="12"/>
      <c r="H64" s="12"/>
      <c r="I64" s="12"/>
      <c r="J64" s="12"/>
      <c r="K64" s="13"/>
      <c r="L64" s="13"/>
      <c r="M64" s="13"/>
      <c r="N64" s="13"/>
      <c r="O64" s="13"/>
      <c r="P64" s="12"/>
      <c r="Q64" s="13"/>
      <c r="R64" s="12"/>
      <c r="S64" s="12"/>
      <c r="T64" s="12"/>
      <c r="U64" s="12"/>
      <c r="W64" s="12"/>
      <c r="X64" s="13"/>
      <c r="Y64" s="12"/>
      <c r="Z64" s="12"/>
      <c r="AA64" s="12"/>
      <c r="AB64" s="12"/>
      <c r="AD64" s="12"/>
      <c r="AE64" s="13"/>
      <c r="AF64" s="12"/>
      <c r="AG64" s="12"/>
      <c r="AH64" s="12"/>
      <c r="AI64" s="12"/>
      <c r="AK64" s="12"/>
      <c r="AL64" s="13"/>
      <c r="AM64" s="12"/>
      <c r="AN64" s="12"/>
      <c r="AO64" s="12"/>
      <c r="AP64" s="12"/>
      <c r="AR64" s="12"/>
      <c r="AS64" s="13"/>
      <c r="AT64" s="12"/>
      <c r="AU64" s="12"/>
      <c r="AV64" s="12"/>
      <c r="AW64" s="12"/>
    </row>
    <row r="65" spans="1:49" s="14" customFormat="1" ht="12.75">
      <c r="A65" s="12"/>
      <c r="B65" s="12" t="s">
        <v>10</v>
      </c>
      <c r="C65" s="13" t="s">
        <v>23</v>
      </c>
      <c r="D65" s="12"/>
      <c r="E65" s="13"/>
      <c r="F65" s="12"/>
      <c r="G65" s="12"/>
      <c r="H65" s="12"/>
      <c r="I65" s="12"/>
      <c r="J65" s="12"/>
      <c r="K65" s="13"/>
      <c r="L65" s="13"/>
      <c r="M65" s="13"/>
      <c r="N65" s="13"/>
      <c r="O65" s="13"/>
      <c r="P65" s="12"/>
      <c r="Q65" s="13"/>
      <c r="R65" s="12"/>
      <c r="S65" s="12"/>
      <c r="T65" s="12"/>
      <c r="U65" s="12"/>
      <c r="W65" s="12"/>
      <c r="X65" s="13"/>
      <c r="Y65" s="12"/>
      <c r="Z65" s="12"/>
      <c r="AA65" s="12"/>
      <c r="AB65" s="12"/>
      <c r="AD65" s="12"/>
      <c r="AE65" s="13"/>
      <c r="AF65" s="12"/>
      <c r="AG65" s="12"/>
      <c r="AH65" s="12"/>
      <c r="AI65" s="12"/>
      <c r="AK65" s="12"/>
      <c r="AL65" s="13"/>
      <c r="AM65" s="12"/>
      <c r="AN65" s="12"/>
      <c r="AO65" s="12"/>
      <c r="AP65" s="12"/>
      <c r="AR65" s="12"/>
      <c r="AS65" s="13"/>
      <c r="AT65" s="12"/>
      <c r="AU65" s="12"/>
      <c r="AV65" s="12"/>
      <c r="AW65" s="12"/>
    </row>
    <row r="66" spans="1:49" s="14" customFormat="1" ht="12.75">
      <c r="A66" s="12"/>
      <c r="C66" s="12" t="s">
        <v>24</v>
      </c>
      <c r="D66" s="12"/>
      <c r="E66" s="13"/>
      <c r="F66" s="12"/>
      <c r="G66" s="12"/>
      <c r="H66" s="12"/>
      <c r="I66" s="12"/>
      <c r="J66" s="12"/>
      <c r="K66" s="13"/>
      <c r="L66" s="13"/>
      <c r="M66" s="13"/>
      <c r="N66" s="13"/>
      <c r="O66" s="13"/>
      <c r="P66" s="12"/>
      <c r="Q66" s="13"/>
      <c r="R66" s="12"/>
      <c r="S66" s="12"/>
      <c r="T66" s="12"/>
      <c r="U66" s="12"/>
      <c r="W66" s="12"/>
      <c r="X66" s="13"/>
      <c r="Y66" s="12"/>
      <c r="Z66" s="12"/>
      <c r="AA66" s="12"/>
      <c r="AB66" s="12"/>
      <c r="AD66" s="12"/>
      <c r="AE66" s="13"/>
      <c r="AF66" s="12"/>
      <c r="AG66" s="12"/>
      <c r="AH66" s="12"/>
      <c r="AI66" s="12"/>
      <c r="AK66" s="12"/>
      <c r="AL66" s="13"/>
      <c r="AM66" s="12"/>
      <c r="AN66" s="12"/>
      <c r="AO66" s="12"/>
      <c r="AP66" s="12"/>
      <c r="AR66" s="12"/>
      <c r="AS66" s="13"/>
      <c r="AT66" s="12"/>
      <c r="AU66" s="12"/>
      <c r="AV66" s="12"/>
      <c r="AW66" s="12"/>
    </row>
    <row r="67" spans="1:49" s="14" customFormat="1" ht="12.75">
      <c r="A67" s="12"/>
      <c r="B67" s="12"/>
      <c r="C67" s="12" t="s">
        <v>53</v>
      </c>
      <c r="D67" s="12"/>
      <c r="E67" s="13"/>
      <c r="F67" s="12"/>
      <c r="G67" s="12"/>
      <c r="H67" s="12"/>
      <c r="I67" s="12"/>
      <c r="J67" s="12"/>
      <c r="K67" s="13"/>
      <c r="L67" s="13"/>
      <c r="M67" s="13"/>
      <c r="N67" s="13"/>
      <c r="O67" s="13"/>
      <c r="P67" s="12"/>
      <c r="Q67" s="13"/>
      <c r="R67" s="12"/>
      <c r="S67" s="12"/>
      <c r="T67" s="12"/>
      <c r="U67" s="12"/>
      <c r="W67" s="12"/>
      <c r="X67" s="13"/>
      <c r="Y67" s="12"/>
      <c r="Z67" s="12"/>
      <c r="AA67" s="12"/>
      <c r="AB67" s="12"/>
      <c r="AD67" s="12"/>
      <c r="AE67" s="13"/>
      <c r="AF67" s="12"/>
      <c r="AG67" s="12"/>
      <c r="AH67" s="12"/>
      <c r="AI67" s="12"/>
      <c r="AK67" s="12"/>
      <c r="AL67" s="13"/>
      <c r="AM67" s="12"/>
      <c r="AN67" s="12"/>
      <c r="AO67" s="12"/>
      <c r="AP67" s="12"/>
      <c r="AR67" s="12"/>
      <c r="AS67" s="13"/>
      <c r="AT67" s="12"/>
      <c r="AU67" s="12"/>
      <c r="AV67" s="12"/>
      <c r="AW67" s="12"/>
    </row>
    <row r="68" spans="1:49" s="14" customFormat="1" ht="12.75">
      <c r="A68" s="12"/>
      <c r="B68" s="12"/>
      <c r="C68" s="12" t="s">
        <v>54</v>
      </c>
      <c r="D68" s="12"/>
      <c r="E68" s="13"/>
      <c r="F68" s="12"/>
      <c r="G68" s="12"/>
      <c r="H68" s="12"/>
      <c r="I68" s="12"/>
      <c r="J68" s="12"/>
      <c r="K68" s="13"/>
      <c r="L68" s="13"/>
      <c r="M68" s="13"/>
      <c r="N68" s="13"/>
      <c r="O68" s="13"/>
      <c r="P68" s="12"/>
      <c r="Q68" s="13"/>
      <c r="R68" s="12"/>
      <c r="S68" s="12"/>
      <c r="T68" s="12"/>
      <c r="U68" s="12"/>
      <c r="W68" s="12"/>
      <c r="X68" s="13"/>
      <c r="Y68" s="12"/>
      <c r="Z68" s="12"/>
      <c r="AA68" s="12"/>
      <c r="AB68" s="12"/>
      <c r="AD68" s="12"/>
      <c r="AE68" s="13"/>
      <c r="AF68" s="12"/>
      <c r="AG68" s="12"/>
      <c r="AH68" s="12"/>
      <c r="AI68" s="12"/>
      <c r="AK68" s="12"/>
      <c r="AL68" s="13"/>
      <c r="AM68" s="12"/>
      <c r="AN68" s="12"/>
      <c r="AO68" s="12"/>
      <c r="AP68" s="12"/>
      <c r="AR68" s="12"/>
      <c r="AS68" s="13"/>
      <c r="AT68" s="12"/>
      <c r="AU68" s="12"/>
      <c r="AV68" s="12"/>
      <c r="AW68" s="12"/>
    </row>
    <row r="69" spans="1:49" s="14" customFormat="1" ht="12.75">
      <c r="A69" s="12"/>
      <c r="B69" s="12"/>
      <c r="C69" s="13" t="s">
        <v>25</v>
      </c>
      <c r="D69" s="12"/>
      <c r="E69" s="13"/>
      <c r="F69" s="12"/>
      <c r="G69" s="12"/>
      <c r="H69" s="12"/>
      <c r="I69" s="12"/>
      <c r="J69" s="12"/>
      <c r="K69" s="13"/>
      <c r="L69" s="13"/>
      <c r="M69" s="13"/>
      <c r="N69" s="13"/>
      <c r="O69" s="13"/>
      <c r="P69" s="12"/>
      <c r="Q69" s="13"/>
      <c r="R69" s="12"/>
      <c r="S69" s="12"/>
      <c r="T69" s="12"/>
      <c r="U69" s="12"/>
      <c r="W69" s="12"/>
      <c r="X69" s="13"/>
      <c r="Y69" s="12"/>
      <c r="Z69" s="12"/>
      <c r="AA69" s="12"/>
      <c r="AB69" s="12"/>
      <c r="AD69" s="12"/>
      <c r="AE69" s="13"/>
      <c r="AF69" s="12"/>
      <c r="AG69" s="12"/>
      <c r="AH69" s="12"/>
      <c r="AI69" s="12"/>
      <c r="AK69" s="12"/>
      <c r="AL69" s="13"/>
      <c r="AM69" s="12"/>
      <c r="AN69" s="12"/>
      <c r="AO69" s="12"/>
      <c r="AP69" s="12"/>
      <c r="AR69" s="12"/>
      <c r="AS69" s="13"/>
      <c r="AT69" s="12"/>
      <c r="AU69" s="12"/>
      <c r="AV69" s="12"/>
      <c r="AW69" s="12"/>
    </row>
    <row r="70" spans="1:49" s="14" customFormat="1" ht="12.75">
      <c r="A70" s="12"/>
      <c r="B70" s="12"/>
      <c r="C70" s="12" t="s">
        <v>56</v>
      </c>
      <c r="D70" s="12"/>
      <c r="E70" s="12"/>
      <c r="F70" s="12"/>
      <c r="G70" s="12"/>
      <c r="H70" s="12"/>
      <c r="I70" s="12"/>
      <c r="J70" s="12"/>
      <c r="K70" s="12"/>
      <c r="L70" s="12"/>
      <c r="M70" s="12"/>
      <c r="N70" s="12"/>
      <c r="O70" s="12"/>
      <c r="P70" s="12"/>
      <c r="Q70" s="12"/>
      <c r="R70" s="12"/>
      <c r="S70" s="12"/>
      <c r="T70" s="12"/>
      <c r="U70" s="12"/>
      <c r="W70" s="12"/>
      <c r="X70" s="12"/>
      <c r="Y70" s="12"/>
      <c r="Z70" s="12"/>
      <c r="AA70" s="12"/>
      <c r="AB70" s="12"/>
      <c r="AD70" s="12"/>
      <c r="AE70" s="12"/>
      <c r="AF70" s="12"/>
      <c r="AG70" s="12"/>
      <c r="AH70" s="12"/>
      <c r="AI70" s="12"/>
      <c r="AK70" s="12"/>
      <c r="AL70" s="12"/>
      <c r="AM70" s="12"/>
      <c r="AN70" s="12"/>
      <c r="AO70" s="12"/>
      <c r="AP70" s="12"/>
      <c r="AR70" s="12"/>
      <c r="AS70" s="12"/>
      <c r="AT70" s="12"/>
      <c r="AU70" s="12"/>
      <c r="AV70" s="12"/>
      <c r="AW70" s="12"/>
    </row>
    <row r="71" spans="1:49" s="14" customFormat="1" ht="12.75">
      <c r="A71" s="12"/>
      <c r="B71" s="12"/>
      <c r="C71" s="12" t="s">
        <v>57</v>
      </c>
      <c r="D71" s="12"/>
      <c r="E71" s="13"/>
      <c r="F71" s="12"/>
      <c r="G71" s="12"/>
      <c r="H71" s="12"/>
      <c r="I71" s="12"/>
      <c r="J71" s="12"/>
      <c r="K71" s="13"/>
      <c r="L71" s="13"/>
      <c r="M71" s="13"/>
      <c r="N71" s="13"/>
      <c r="O71" s="13"/>
      <c r="P71" s="12"/>
      <c r="Q71" s="13"/>
      <c r="R71" s="12"/>
      <c r="S71" s="12"/>
      <c r="T71" s="12"/>
      <c r="U71" s="12"/>
      <c r="W71" s="12"/>
      <c r="X71" s="13"/>
      <c r="Y71" s="12"/>
      <c r="Z71" s="12"/>
      <c r="AA71" s="12"/>
      <c r="AB71" s="12"/>
      <c r="AD71" s="12"/>
      <c r="AE71" s="13"/>
      <c r="AF71" s="12"/>
      <c r="AG71" s="12"/>
      <c r="AH71" s="12"/>
      <c r="AI71" s="12"/>
      <c r="AK71" s="12"/>
      <c r="AL71" s="13"/>
      <c r="AM71" s="12"/>
      <c r="AN71" s="12"/>
      <c r="AO71" s="12"/>
      <c r="AP71" s="12"/>
      <c r="AR71" s="12"/>
      <c r="AS71" s="13"/>
      <c r="AT71" s="12"/>
      <c r="AU71" s="12"/>
      <c r="AV71" s="12"/>
      <c r="AW71" s="12"/>
    </row>
    <row r="72" spans="1:49" s="14" customFormat="1" ht="12.75">
      <c r="A72" s="12"/>
      <c r="B72" s="12"/>
      <c r="C72" s="12" t="s">
        <v>44</v>
      </c>
      <c r="D72" s="12"/>
      <c r="E72" s="13"/>
      <c r="F72" s="12"/>
      <c r="G72" s="12"/>
      <c r="H72" s="12"/>
      <c r="I72" s="12"/>
      <c r="J72" s="12"/>
      <c r="K72" s="13"/>
      <c r="L72" s="13"/>
      <c r="M72" s="13"/>
      <c r="N72" s="13"/>
      <c r="O72" s="13"/>
      <c r="P72" s="12"/>
      <c r="Q72" s="13"/>
      <c r="R72" s="12"/>
      <c r="S72" s="12"/>
      <c r="T72" s="12"/>
      <c r="U72" s="12"/>
      <c r="W72" s="12"/>
      <c r="X72" s="13"/>
      <c r="Y72" s="12"/>
      <c r="Z72" s="12"/>
      <c r="AA72" s="12"/>
      <c r="AB72" s="12"/>
      <c r="AD72" s="12"/>
      <c r="AE72" s="13"/>
      <c r="AF72" s="12"/>
      <c r="AG72" s="12"/>
      <c r="AH72" s="12"/>
      <c r="AI72" s="12"/>
      <c r="AK72" s="12"/>
      <c r="AL72" s="13"/>
      <c r="AM72" s="12"/>
      <c r="AN72" s="12"/>
      <c r="AO72" s="12"/>
      <c r="AP72" s="12"/>
      <c r="AR72" s="12"/>
      <c r="AS72" s="13"/>
      <c r="AT72" s="12"/>
      <c r="AU72" s="12"/>
      <c r="AV72" s="12"/>
      <c r="AW72" s="12"/>
    </row>
    <row r="73" spans="1:49" s="14" customFormat="1" ht="12.75">
      <c r="A73" s="12"/>
      <c r="B73" s="12"/>
      <c r="C73" s="12" t="s">
        <v>303</v>
      </c>
      <c r="D73" s="12"/>
      <c r="E73" s="13"/>
      <c r="F73" s="12"/>
      <c r="G73" s="12"/>
      <c r="H73" s="12"/>
      <c r="I73" s="12"/>
      <c r="J73" s="12"/>
      <c r="K73" s="13"/>
      <c r="L73" s="13"/>
      <c r="M73" s="13"/>
      <c r="N73" s="13"/>
      <c r="O73" s="13"/>
      <c r="P73" s="12"/>
      <c r="Q73" s="13"/>
      <c r="R73" s="12"/>
      <c r="S73" s="12"/>
      <c r="T73" s="12"/>
      <c r="U73" s="12"/>
      <c r="W73" s="12"/>
      <c r="X73" s="13"/>
      <c r="Y73" s="12"/>
      <c r="Z73" s="12"/>
      <c r="AA73" s="12"/>
      <c r="AB73" s="12"/>
      <c r="AD73" s="12"/>
      <c r="AE73" s="13"/>
      <c r="AF73" s="12"/>
      <c r="AG73" s="12"/>
      <c r="AH73" s="12"/>
      <c r="AI73" s="12"/>
      <c r="AK73" s="12"/>
      <c r="AL73" s="13"/>
      <c r="AM73" s="12"/>
      <c r="AN73" s="12"/>
      <c r="AO73" s="12"/>
      <c r="AP73" s="12"/>
      <c r="AR73" s="12"/>
      <c r="AS73" s="13"/>
      <c r="AT73" s="12"/>
      <c r="AU73" s="12"/>
      <c r="AV73" s="12"/>
      <c r="AW73" s="12"/>
    </row>
    <row r="74" spans="1:49" s="14" customFormat="1" ht="12.75">
      <c r="A74" s="12"/>
      <c r="B74" s="12"/>
      <c r="C74" s="12" t="s">
        <v>29</v>
      </c>
      <c r="D74" s="12"/>
      <c r="E74" s="13"/>
      <c r="F74" s="12"/>
      <c r="G74" s="12"/>
      <c r="H74" s="12"/>
      <c r="I74" s="12"/>
      <c r="J74" s="12"/>
      <c r="K74" s="13"/>
      <c r="L74" s="13"/>
      <c r="M74" s="13"/>
      <c r="N74" s="13"/>
      <c r="O74" s="13"/>
      <c r="P74" s="12"/>
      <c r="Q74" s="13"/>
      <c r="R74" s="12"/>
      <c r="S74" s="12"/>
      <c r="T74" s="12"/>
      <c r="U74" s="12"/>
      <c r="W74" s="12"/>
      <c r="X74" s="13"/>
      <c r="Y74" s="12"/>
      <c r="Z74" s="12"/>
      <c r="AA74" s="12"/>
      <c r="AB74" s="12"/>
      <c r="AD74" s="12"/>
      <c r="AE74" s="13"/>
      <c r="AF74" s="12"/>
      <c r="AG74" s="12"/>
      <c r="AH74" s="12"/>
      <c r="AI74" s="12"/>
      <c r="AK74" s="12"/>
      <c r="AL74" s="13"/>
      <c r="AM74" s="12"/>
      <c r="AN74" s="12"/>
      <c r="AO74" s="12"/>
      <c r="AP74" s="12"/>
      <c r="AR74" s="12"/>
      <c r="AS74" s="13"/>
      <c r="AT74" s="12"/>
      <c r="AU74" s="12"/>
      <c r="AV74" s="12"/>
      <c r="AW74" s="12"/>
    </row>
    <row r="75" spans="1:49" s="14" customFormat="1" ht="12.75">
      <c r="A75" s="12"/>
      <c r="B75" s="12"/>
      <c r="C75" s="12" t="s">
        <v>28</v>
      </c>
      <c r="D75" s="12"/>
      <c r="E75" s="13"/>
      <c r="F75" s="12"/>
      <c r="G75" s="12"/>
      <c r="H75" s="12"/>
      <c r="I75" s="12"/>
      <c r="J75" s="12"/>
      <c r="K75" s="13"/>
      <c r="L75" s="13"/>
      <c r="M75" s="13"/>
      <c r="N75" s="13"/>
      <c r="O75" s="13"/>
      <c r="P75" s="12"/>
      <c r="Q75" s="13"/>
      <c r="R75" s="12"/>
      <c r="S75" s="12"/>
      <c r="T75" s="12"/>
      <c r="U75" s="12"/>
      <c r="W75" s="12"/>
      <c r="X75" s="13"/>
      <c r="Y75" s="12"/>
      <c r="Z75" s="12"/>
      <c r="AA75" s="12"/>
      <c r="AB75" s="12"/>
      <c r="AD75" s="12"/>
      <c r="AE75" s="13"/>
      <c r="AF75" s="12"/>
      <c r="AG75" s="12"/>
      <c r="AH75" s="12"/>
      <c r="AI75" s="12"/>
      <c r="AK75" s="12"/>
      <c r="AL75" s="13"/>
      <c r="AM75" s="12"/>
      <c r="AN75" s="12"/>
      <c r="AO75" s="12"/>
      <c r="AP75" s="12"/>
      <c r="AR75" s="12"/>
      <c r="AS75" s="13"/>
      <c r="AT75" s="12"/>
      <c r="AU75" s="12"/>
      <c r="AV75" s="12"/>
      <c r="AW75" s="12"/>
    </row>
    <row r="76" spans="1:49" s="14" customFormat="1" ht="12.75">
      <c r="A76" s="12"/>
      <c r="B76" s="12"/>
      <c r="C76" s="12" t="s">
        <v>22</v>
      </c>
      <c r="D76" s="12"/>
      <c r="E76" s="13"/>
      <c r="F76" s="12"/>
      <c r="G76" s="12"/>
      <c r="H76" s="12"/>
      <c r="I76" s="12"/>
      <c r="J76" s="12"/>
      <c r="K76" s="13"/>
      <c r="L76" s="13"/>
      <c r="M76" s="13"/>
      <c r="N76" s="13"/>
      <c r="O76" s="13"/>
      <c r="P76" s="12"/>
      <c r="Q76" s="13"/>
      <c r="R76" s="12"/>
      <c r="S76" s="12"/>
      <c r="T76" s="12"/>
      <c r="U76" s="12"/>
      <c r="W76" s="12"/>
      <c r="X76" s="13"/>
      <c r="Y76" s="12"/>
      <c r="Z76" s="12"/>
      <c r="AA76" s="12"/>
      <c r="AB76" s="12"/>
      <c r="AD76" s="12"/>
      <c r="AE76" s="13"/>
      <c r="AF76" s="12"/>
      <c r="AG76" s="12"/>
      <c r="AH76" s="12"/>
      <c r="AI76" s="12"/>
      <c r="AK76" s="12"/>
      <c r="AL76" s="13"/>
      <c r="AM76" s="12"/>
      <c r="AN76" s="12"/>
      <c r="AO76" s="12"/>
      <c r="AP76" s="12"/>
      <c r="AR76" s="12"/>
      <c r="AS76" s="13"/>
      <c r="AT76" s="12"/>
      <c r="AU76" s="12"/>
      <c r="AV76" s="12"/>
      <c r="AW76" s="12"/>
    </row>
    <row r="77" spans="1:49" s="14" customFormat="1" ht="12.75">
      <c r="A77" s="12"/>
      <c r="B77" s="12"/>
      <c r="C77" s="12" t="s">
        <v>47</v>
      </c>
      <c r="D77" s="12"/>
      <c r="E77" s="13"/>
      <c r="F77" s="12"/>
      <c r="G77" s="12"/>
      <c r="H77" s="12"/>
      <c r="I77" s="12"/>
      <c r="J77" s="12"/>
      <c r="K77" s="13"/>
      <c r="L77" s="13"/>
      <c r="M77" s="13"/>
      <c r="N77" s="13"/>
      <c r="O77" s="13"/>
      <c r="P77" s="12"/>
      <c r="Q77" s="13"/>
      <c r="R77" s="12"/>
      <c r="S77" s="12"/>
      <c r="T77" s="12"/>
      <c r="U77" s="12"/>
      <c r="W77" s="12"/>
      <c r="X77" s="13"/>
      <c r="Y77" s="12"/>
      <c r="Z77" s="12"/>
      <c r="AA77" s="12"/>
      <c r="AB77" s="12"/>
      <c r="AD77" s="12"/>
      <c r="AE77" s="13"/>
      <c r="AF77" s="12"/>
      <c r="AG77" s="12"/>
      <c r="AH77" s="12"/>
      <c r="AI77" s="12"/>
      <c r="AK77" s="12"/>
      <c r="AL77" s="13"/>
      <c r="AM77" s="12"/>
      <c r="AN77" s="12"/>
      <c r="AO77" s="12"/>
      <c r="AP77" s="12"/>
      <c r="AR77" s="12"/>
      <c r="AS77" s="13"/>
      <c r="AT77" s="12"/>
      <c r="AU77" s="12"/>
      <c r="AV77" s="12"/>
      <c r="AW77" s="12"/>
    </row>
    <row r="78" spans="1:49" s="14" customFormat="1" ht="12.75">
      <c r="A78" s="12"/>
      <c r="B78" s="12" t="s">
        <v>11</v>
      </c>
      <c r="C78" s="13" t="s">
        <v>30</v>
      </c>
      <c r="D78" s="12"/>
      <c r="E78" s="13"/>
      <c r="F78" s="12"/>
      <c r="G78" s="12"/>
      <c r="H78" s="12"/>
      <c r="I78" s="12"/>
      <c r="J78" s="12"/>
      <c r="K78" s="13"/>
      <c r="L78" s="13"/>
      <c r="M78" s="13"/>
      <c r="N78" s="13"/>
      <c r="O78" s="13"/>
      <c r="P78" s="12"/>
      <c r="Q78" s="13"/>
      <c r="R78" s="12"/>
      <c r="S78" s="12"/>
      <c r="T78" s="12"/>
      <c r="U78" s="12"/>
      <c r="W78" s="12"/>
      <c r="X78" s="13"/>
      <c r="Y78" s="12"/>
      <c r="Z78" s="12"/>
      <c r="AA78" s="12"/>
      <c r="AB78" s="12"/>
      <c r="AD78" s="12"/>
      <c r="AE78" s="13"/>
      <c r="AF78" s="12"/>
      <c r="AG78" s="12"/>
      <c r="AH78" s="12"/>
      <c r="AI78" s="12"/>
      <c r="AK78" s="12"/>
      <c r="AL78" s="13"/>
      <c r="AM78" s="12"/>
      <c r="AN78" s="12"/>
      <c r="AO78" s="12"/>
      <c r="AP78" s="12"/>
      <c r="AR78" s="12"/>
      <c r="AS78" s="13"/>
      <c r="AT78" s="12"/>
      <c r="AU78" s="12"/>
      <c r="AV78" s="12"/>
      <c r="AW78" s="12"/>
    </row>
    <row r="79" spans="1:49" s="14" customFormat="1" ht="12.75">
      <c r="A79" s="12"/>
      <c r="C79" s="12" t="s">
        <v>302</v>
      </c>
      <c r="D79" s="12"/>
      <c r="E79" s="13"/>
      <c r="F79" s="12"/>
      <c r="G79" s="12"/>
      <c r="H79" s="12"/>
      <c r="I79" s="12"/>
      <c r="J79" s="12"/>
      <c r="K79" s="13"/>
      <c r="L79" s="13"/>
      <c r="M79" s="13"/>
      <c r="N79" s="13"/>
      <c r="O79" s="13"/>
      <c r="P79" s="12"/>
      <c r="Q79" s="13"/>
      <c r="R79" s="12"/>
      <c r="S79" s="12"/>
      <c r="T79" s="12"/>
      <c r="U79" s="12"/>
      <c r="W79" s="12"/>
      <c r="X79" s="13"/>
      <c r="Y79" s="12"/>
      <c r="Z79" s="12"/>
      <c r="AA79" s="12"/>
      <c r="AB79" s="12"/>
      <c r="AD79" s="12"/>
      <c r="AE79" s="13"/>
      <c r="AF79" s="12"/>
      <c r="AG79" s="12"/>
      <c r="AH79" s="12"/>
      <c r="AI79" s="12"/>
      <c r="AK79" s="12"/>
      <c r="AL79" s="13"/>
      <c r="AM79" s="12"/>
      <c r="AN79" s="12"/>
      <c r="AO79" s="12"/>
      <c r="AP79" s="12"/>
      <c r="AR79" s="12"/>
      <c r="AS79" s="13"/>
      <c r="AT79" s="12"/>
      <c r="AU79" s="12"/>
      <c r="AV79" s="12"/>
      <c r="AW79" s="12"/>
    </row>
    <row r="80" spans="1:49" s="14" customFormat="1" ht="12.75">
      <c r="A80" s="12"/>
      <c r="B80" s="12"/>
      <c r="C80" s="13" t="s">
        <v>31</v>
      </c>
      <c r="D80" s="12"/>
      <c r="E80" s="13"/>
      <c r="F80" s="12"/>
      <c r="G80" s="12"/>
      <c r="H80" s="12"/>
      <c r="I80" s="12"/>
      <c r="J80" s="12"/>
      <c r="K80" s="13"/>
      <c r="L80" s="13"/>
      <c r="M80" s="13"/>
      <c r="N80" s="13"/>
      <c r="O80" s="13"/>
      <c r="P80" s="12"/>
      <c r="Q80" s="13"/>
      <c r="R80" s="12"/>
      <c r="S80" s="12"/>
      <c r="T80" s="12"/>
      <c r="U80" s="12"/>
      <c r="W80" s="12"/>
      <c r="X80" s="13"/>
      <c r="Y80" s="12"/>
      <c r="Z80" s="12"/>
      <c r="AA80" s="12"/>
      <c r="AB80" s="12"/>
      <c r="AD80" s="12"/>
      <c r="AE80" s="13"/>
      <c r="AF80" s="12"/>
      <c r="AG80" s="12"/>
      <c r="AH80" s="12"/>
      <c r="AI80" s="12"/>
      <c r="AK80" s="12"/>
      <c r="AL80" s="13"/>
      <c r="AM80" s="12"/>
      <c r="AN80" s="12"/>
      <c r="AO80" s="12"/>
      <c r="AP80" s="12"/>
      <c r="AR80" s="12"/>
      <c r="AS80" s="13"/>
      <c r="AT80" s="12"/>
      <c r="AU80" s="12"/>
      <c r="AV80" s="12"/>
      <c r="AW80" s="12"/>
    </row>
    <row r="81" spans="1:49" s="14" customFormat="1" ht="13.5" thickBot="1">
      <c r="A81" s="12"/>
      <c r="B81" s="12"/>
      <c r="C81" s="12" t="s">
        <v>32</v>
      </c>
      <c r="D81" s="12"/>
      <c r="E81" s="13"/>
      <c r="F81" s="12"/>
      <c r="G81" s="12"/>
      <c r="H81" s="12"/>
      <c r="I81" s="12"/>
      <c r="J81" s="12"/>
      <c r="K81" s="13"/>
      <c r="L81" s="13"/>
      <c r="M81" s="13"/>
      <c r="N81" s="13"/>
      <c r="O81" s="13"/>
      <c r="P81" s="12"/>
      <c r="Q81" s="13"/>
      <c r="R81" s="12"/>
      <c r="S81" s="12"/>
      <c r="T81" s="12"/>
      <c r="U81" s="12"/>
      <c r="W81" s="12"/>
      <c r="X81" s="13"/>
      <c r="Y81" s="12"/>
      <c r="Z81" s="12"/>
      <c r="AA81" s="12"/>
      <c r="AB81" s="12"/>
      <c r="AD81" s="12"/>
      <c r="AE81" s="13"/>
      <c r="AF81" s="12"/>
      <c r="AG81" s="12"/>
      <c r="AH81" s="12"/>
      <c r="AI81" s="12"/>
      <c r="AK81" s="12"/>
      <c r="AL81" s="13"/>
      <c r="AM81" s="12"/>
      <c r="AN81" s="12"/>
      <c r="AO81" s="12"/>
      <c r="AP81" s="12"/>
      <c r="AR81" s="12"/>
      <c r="AS81" s="13"/>
      <c r="AT81" s="12"/>
      <c r="AU81" s="12"/>
      <c r="AV81" s="12"/>
      <c r="AW81" s="12"/>
    </row>
    <row r="82" spans="2:13" ht="64.5" thickBot="1">
      <c r="B82" s="24"/>
      <c r="C82" s="26" t="s">
        <v>252</v>
      </c>
      <c r="D82" s="25" t="s">
        <v>255</v>
      </c>
      <c r="E82" s="26" t="s">
        <v>257</v>
      </c>
      <c r="F82" s="26" t="s">
        <v>263</v>
      </c>
      <c r="G82" s="26" t="s">
        <v>65</v>
      </c>
      <c r="H82" s="26" t="s">
        <v>66</v>
      </c>
      <c r="I82" s="26" t="s">
        <v>253</v>
      </c>
      <c r="J82" s="26" t="s">
        <v>231</v>
      </c>
      <c r="K82" s="26" t="s">
        <v>232</v>
      </c>
      <c r="L82" s="26" t="s">
        <v>233</v>
      </c>
      <c r="M82" s="27" t="s">
        <v>234</v>
      </c>
    </row>
    <row r="83" spans="2:13" ht="13.5" thickTop="1">
      <c r="B83" s="17" t="s">
        <v>7</v>
      </c>
      <c r="C83" s="15">
        <v>8190437.061538696</v>
      </c>
      <c r="D83" s="15">
        <v>2196998217</v>
      </c>
      <c r="E83" s="15">
        <v>829973689</v>
      </c>
      <c r="F83" s="15">
        <v>25454123.01501837</v>
      </c>
      <c r="G83" s="15">
        <v>9518080141694.906</v>
      </c>
      <c r="H83" s="15">
        <v>16889389055442.656</v>
      </c>
      <c r="I83" s="15"/>
      <c r="J83" s="15"/>
      <c r="K83" s="15"/>
      <c r="L83" s="15"/>
      <c r="M83" s="18"/>
    </row>
    <row r="84" spans="2:13" ht="12.75">
      <c r="B84" s="17" t="s">
        <v>0</v>
      </c>
      <c r="C84" s="15">
        <v>3287259.0625</v>
      </c>
      <c r="D84" s="15">
        <v>1338658835</v>
      </c>
      <c r="E84" s="15">
        <v>449789369</v>
      </c>
      <c r="F84" s="15">
        <v>12920230.30864776</v>
      </c>
      <c r="G84" s="15">
        <v>4554112775448.134</v>
      </c>
      <c r="H84" s="15">
        <v>8722932048128.047</v>
      </c>
      <c r="I84" s="15">
        <v>7805.636830174456</v>
      </c>
      <c r="J84" s="15">
        <v>100</v>
      </c>
      <c r="K84" s="15">
        <v>9.31599998474121</v>
      </c>
      <c r="L84" s="15">
        <v>84480.77701095413</v>
      </c>
      <c r="M84" s="18">
        <v>87760.36814744456</v>
      </c>
    </row>
    <row r="85" spans="2:13" ht="12.75">
      <c r="B85" s="17" t="s">
        <v>1</v>
      </c>
      <c r="C85" s="15">
        <v>300</v>
      </c>
      <c r="D85" s="15">
        <v>424473</v>
      </c>
      <c r="E85" s="15">
        <v>195483</v>
      </c>
      <c r="F85" s="15">
        <v>7973.209580326098</v>
      </c>
      <c r="G85" s="15">
        <v>3741422280.73992</v>
      </c>
      <c r="H85" s="15">
        <v>6618497276.690711</v>
      </c>
      <c r="I85" s="15">
        <v>19.41886802530964</v>
      </c>
      <c r="J85" s="15">
        <v>18.38400018653236</v>
      </c>
      <c r="K85" s="15">
        <v>0.602999985218048</v>
      </c>
      <c r="L85" s="15">
        <v>1749.7500458352008</v>
      </c>
      <c r="M85" s="18">
        <v>2605.5101143095535</v>
      </c>
    </row>
    <row r="86" spans="2:13" ht="12.75">
      <c r="B86" s="17" t="s">
        <v>8</v>
      </c>
      <c r="C86" s="15">
        <v>181040</v>
      </c>
      <c r="D86" s="15">
        <v>27627124</v>
      </c>
      <c r="E86" s="15">
        <v>5612253</v>
      </c>
      <c r="F86" s="15">
        <v>245071.42231912742</v>
      </c>
      <c r="G86" s="15">
        <v>145395286708.50974</v>
      </c>
      <c r="H86" s="15">
        <v>299493612740.081</v>
      </c>
      <c r="I86" s="15">
        <v>138.29883569017235</v>
      </c>
      <c r="J86" s="15">
        <v>35.8579998509807</v>
      </c>
      <c r="K86" s="15">
        <v>2.55699992179871</v>
      </c>
      <c r="L86" s="15">
        <v>5627.248209801407</v>
      </c>
      <c r="M86" s="18">
        <v>7580.847416732283</v>
      </c>
    </row>
    <row r="87" spans="2:13" ht="12.75">
      <c r="B87" s="17" t="s">
        <v>9</v>
      </c>
      <c r="C87" s="15">
        <v>481790.4153846292</v>
      </c>
      <c r="D87" s="15">
        <v>129235189.23529412</v>
      </c>
      <c r="E87" s="15">
        <v>48821981.705882356</v>
      </c>
      <c r="F87" s="15">
        <v>1497301.35382461</v>
      </c>
      <c r="G87" s="15">
        <v>559887067158.5239</v>
      </c>
      <c r="H87" s="15">
        <v>993493473849.568</v>
      </c>
      <c r="I87" s="15">
        <v>268.2394358802705</v>
      </c>
      <c r="J87" s="15">
        <v>37.777622329312976</v>
      </c>
      <c r="K87" s="15">
        <v>2.7621785591161347</v>
      </c>
      <c r="L87" s="15">
        <v>4884.968165500668</v>
      </c>
      <c r="M87" s="18">
        <v>7687.4841885420865</v>
      </c>
    </row>
    <row r="88" spans="2:13" ht="12.75">
      <c r="B88" s="19" t="s">
        <v>10</v>
      </c>
      <c r="C88" s="16">
        <v>829246.0735928261</v>
      </c>
      <c r="D88" s="16">
        <v>310008451.6346611</v>
      </c>
      <c r="E88" s="16">
        <v>106157365.95948137</v>
      </c>
      <c r="F88" s="16">
        <v>3162574.860559745</v>
      </c>
      <c r="G88" s="16">
        <v>1083984635572.8966</v>
      </c>
      <c r="H88" s="16">
        <v>2054429682518.6384</v>
      </c>
      <c r="I88" s="16">
        <v>192.67693810987416</v>
      </c>
      <c r="J88" s="16">
        <v>9.729678714197957</v>
      </c>
      <c r="K88" s="16">
        <v>0.9511527422455475</v>
      </c>
      <c r="L88" s="16">
        <v>4304.099089081607</v>
      </c>
      <c r="M88" s="20">
        <v>5407.882641539952</v>
      </c>
    </row>
    <row r="89" spans="2:13" ht="13.5" thickBot="1">
      <c r="B89" s="21" t="s">
        <v>11</v>
      </c>
      <c r="C89" s="22">
        <v>172.1175945210142</v>
      </c>
      <c r="D89" s="22">
        <v>239.8792878851589</v>
      </c>
      <c r="E89" s="22">
        <v>217.43764232882606</v>
      </c>
      <c r="F89" s="22">
        <v>211.21832638977241</v>
      </c>
      <c r="G89" s="22">
        <v>193.60772897902677</v>
      </c>
      <c r="H89" s="22">
        <v>206.78844266164896</v>
      </c>
      <c r="I89" s="22">
        <v>71.83020553170121</v>
      </c>
      <c r="J89" s="22">
        <v>25.755137868082183</v>
      </c>
      <c r="K89" s="22">
        <v>34.43487529459013</v>
      </c>
      <c r="L89" s="22">
        <v>88.10905093463333</v>
      </c>
      <c r="M89" s="23">
        <v>70.34658555265977</v>
      </c>
    </row>
    <row r="90" ht="12.75">
      <c r="B90" s="2" t="s">
        <v>33</v>
      </c>
    </row>
    <row r="91" ht="12.75">
      <c r="B91" s="2" t="s">
        <v>34</v>
      </c>
    </row>
    <row r="92" ht="12.75">
      <c r="B92" s="2" t="s">
        <v>294</v>
      </c>
    </row>
    <row r="93" ht="12.75">
      <c r="B93" s="2" t="s">
        <v>250</v>
      </c>
    </row>
    <row r="94" ht="12.75">
      <c r="B94" s="2" t="s">
        <v>299</v>
      </c>
    </row>
    <row r="96" ht="12.75">
      <c r="A96" s="11" t="s">
        <v>300</v>
      </c>
    </row>
    <row r="97" spans="1:2" ht="12.75">
      <c r="A97" s="11"/>
      <c r="B97" s="2" t="s">
        <v>246</v>
      </c>
    </row>
    <row r="98" spans="1:21" s="7" customFormat="1" ht="64.5" thickBot="1">
      <c r="A98" s="10"/>
      <c r="B98" s="7" t="s">
        <v>251</v>
      </c>
      <c r="C98" s="7" t="s">
        <v>259</v>
      </c>
      <c r="D98" s="7" t="s">
        <v>232</v>
      </c>
      <c r="E98" s="7" t="s">
        <v>263</v>
      </c>
      <c r="G98" s="7" t="s">
        <v>255</v>
      </c>
      <c r="H98" s="7" t="s">
        <v>234</v>
      </c>
      <c r="I98" s="7" t="s">
        <v>66</v>
      </c>
      <c r="K98" s="7" t="s">
        <v>253</v>
      </c>
      <c r="L98" s="7" t="s">
        <v>255</v>
      </c>
      <c r="M98" s="7" t="s">
        <v>252</v>
      </c>
      <c r="O98" s="7" t="s">
        <v>233</v>
      </c>
      <c r="P98" s="7" t="s">
        <v>254</v>
      </c>
      <c r="Q98" s="7" t="s">
        <v>65</v>
      </c>
      <c r="S98" s="7" t="s">
        <v>234</v>
      </c>
      <c r="T98" s="7" t="s">
        <v>255</v>
      </c>
      <c r="U98" s="7" t="s">
        <v>66</v>
      </c>
    </row>
    <row r="99" spans="2:21" ht="13.5" thickTop="1">
      <c r="B99" s="2" t="s">
        <v>145</v>
      </c>
      <c r="C99" s="2">
        <v>67280704</v>
      </c>
      <c r="D99" s="5">
        <v>4.37200021743774</v>
      </c>
      <c r="E99" s="1">
        <f aca="true" t="shared" si="25" ref="E99:E115">+C99*D99/100</f>
        <v>2941512.525173642</v>
      </c>
      <c r="G99" s="2">
        <v>159670593</v>
      </c>
      <c r="H99" s="5">
        <v>1758.4656362221167</v>
      </c>
      <c r="I99" s="1">
        <f>+G99*H99</f>
        <v>280775250905.70764</v>
      </c>
      <c r="K99" s="5">
        <v>1081.55925624873</v>
      </c>
      <c r="L99" s="2">
        <v>159670593</v>
      </c>
      <c r="M99" s="1">
        <f>+L99/K99</f>
        <v>147630</v>
      </c>
      <c r="O99" s="5">
        <v>2215.9252214602157</v>
      </c>
      <c r="P99" s="2">
        <v>142660376</v>
      </c>
      <c r="Q99" s="1">
        <f>+O99*P99</f>
        <v>316124725281.39764</v>
      </c>
      <c r="S99" s="5">
        <v>3634.3169540968124</v>
      </c>
      <c r="T99" s="2">
        <v>159670593</v>
      </c>
      <c r="U99" s="1">
        <f>+S99*T99</f>
        <v>580293543210.5918</v>
      </c>
    </row>
    <row r="100" spans="2:21" ht="12.75">
      <c r="B100" s="2" t="s">
        <v>146</v>
      </c>
      <c r="C100" s="2">
        <v>367429</v>
      </c>
      <c r="D100" s="5">
        <v>2.17000007629395</v>
      </c>
      <c r="E100" s="1">
        <f t="shared" si="25"/>
        <v>7973.209580326098</v>
      </c>
      <c r="G100" s="2">
        <v>745568</v>
      </c>
      <c r="H100" s="5">
        <v>15929.399630590891</v>
      </c>
      <c r="I100" s="1">
        <f aca="true" t="shared" si="26" ref="I100:I115">+G100*H100</f>
        <v>11876450623.78039</v>
      </c>
      <c r="K100" s="5">
        <v>19.41886802530964</v>
      </c>
      <c r="L100" s="2">
        <v>745568</v>
      </c>
      <c r="M100" s="1">
        <f aca="true" t="shared" si="27" ref="M100:M115">+L100/K100</f>
        <v>38393.9990234375</v>
      </c>
      <c r="O100" s="5">
        <v>5627.248209801407</v>
      </c>
      <c r="P100" s="2">
        <v>664876</v>
      </c>
      <c r="Q100" s="1">
        <f aca="true" t="shared" si="28" ref="Q100:Q115">+O100*P100</f>
        <v>3741422280.73992</v>
      </c>
      <c r="S100" s="5">
        <v>9246.676763237116</v>
      </c>
      <c r="T100" s="2">
        <v>745568</v>
      </c>
      <c r="U100" s="1">
        <f aca="true" t="shared" si="29" ref="U100:U115">+S100*T100</f>
        <v>6894026301.01317</v>
      </c>
    </row>
    <row r="101" spans="2:21" ht="12.75">
      <c r="B101" s="2" t="s">
        <v>150</v>
      </c>
      <c r="C101" s="2">
        <v>505288647</v>
      </c>
      <c r="D101" s="5">
        <v>2.55699992179871</v>
      </c>
      <c r="E101" s="1">
        <f t="shared" si="25"/>
        <v>12920230.30864776</v>
      </c>
      <c r="G101" s="2">
        <v>1338658835</v>
      </c>
      <c r="H101" s="5">
        <v>43320.440359154534</v>
      </c>
      <c r="I101" s="1">
        <f t="shared" si="26"/>
        <v>57991290222872.79</v>
      </c>
      <c r="K101" s="5">
        <v>407.22644901066417</v>
      </c>
      <c r="L101" s="2">
        <v>1338658835</v>
      </c>
      <c r="M101" s="1">
        <f t="shared" si="27"/>
        <v>3287259.0625</v>
      </c>
      <c r="O101" s="5">
        <v>3848.9488828636877</v>
      </c>
      <c r="P101" s="2">
        <v>1183209472</v>
      </c>
      <c r="Q101" s="1">
        <f t="shared" si="28"/>
        <v>4554112775448.134</v>
      </c>
      <c r="S101" s="5">
        <v>6516.172619985022</v>
      </c>
      <c r="T101" s="2">
        <v>1338658835</v>
      </c>
      <c r="U101" s="1">
        <f t="shared" si="29"/>
        <v>8722932048128.047</v>
      </c>
    </row>
    <row r="102" spans="2:21" ht="12.75">
      <c r="B102" s="2" t="s">
        <v>161</v>
      </c>
      <c r="C102" s="2">
        <v>257368</v>
      </c>
      <c r="D102" s="5">
        <v>5.82999992370605</v>
      </c>
      <c r="E102" s="1">
        <f t="shared" si="25"/>
        <v>15004.554203643787</v>
      </c>
      <c r="G102" s="2">
        <v>496402</v>
      </c>
      <c r="H102" s="5">
        <v>3634.3169540968124</v>
      </c>
      <c r="I102" s="1">
        <f t="shared" si="26"/>
        <v>1804082204.6475658</v>
      </c>
      <c r="K102" s="5">
        <v>1654.6733333333334</v>
      </c>
      <c r="L102" s="2">
        <v>496402</v>
      </c>
      <c r="M102" s="1">
        <f t="shared" si="27"/>
        <v>300</v>
      </c>
      <c r="O102" s="5">
        <v>11983.94293031311</v>
      </c>
      <c r="P102" s="2">
        <v>335169</v>
      </c>
      <c r="Q102" s="1">
        <f t="shared" si="28"/>
        <v>4016646168.0101147</v>
      </c>
      <c r="S102" s="5">
        <v>13332.938377949144</v>
      </c>
      <c r="T102" s="2">
        <v>496402</v>
      </c>
      <c r="U102" s="1">
        <f t="shared" si="29"/>
        <v>6618497276.690711</v>
      </c>
    </row>
    <row r="103" spans="2:21" ht="12.75">
      <c r="B103" s="2" t="s">
        <v>164</v>
      </c>
      <c r="C103" s="2">
        <v>15748874</v>
      </c>
      <c r="D103" s="5">
        <v>1.25300002098083</v>
      </c>
      <c r="E103" s="1">
        <f t="shared" si="25"/>
        <v>197333.39452424448</v>
      </c>
      <c r="G103" s="2">
        <v>27627124</v>
      </c>
      <c r="H103" s="5">
        <v>9246.676763237116</v>
      </c>
      <c r="I103" s="1">
        <f t="shared" si="26"/>
        <v>255459085525.87042</v>
      </c>
      <c r="K103" s="5">
        <v>187.70977034923223</v>
      </c>
      <c r="L103" s="2">
        <v>27627124</v>
      </c>
      <c r="M103" s="1">
        <f t="shared" si="27"/>
        <v>147180</v>
      </c>
      <c r="O103" s="5">
        <v>1749.7500458352008</v>
      </c>
      <c r="P103" s="2">
        <v>26382581</v>
      </c>
      <c r="Q103" s="1">
        <f t="shared" si="28"/>
        <v>46162922314.0009</v>
      </c>
      <c r="S103" s="5">
        <v>2605.5101143095535</v>
      </c>
      <c r="T103" s="2">
        <v>27627124</v>
      </c>
      <c r="U103" s="1">
        <f t="shared" si="29"/>
        <v>71982751011.28421</v>
      </c>
    </row>
    <row r="104" spans="2:21" ht="12.75">
      <c r="B104" s="2" t="s">
        <v>171</v>
      </c>
      <c r="C104" s="2">
        <v>8541773</v>
      </c>
      <c r="D104" s="5">
        <v>4.17999982833862</v>
      </c>
      <c r="E104" s="1">
        <f t="shared" si="25"/>
        <v>357046.0967370746</v>
      </c>
      <c r="G104" s="2">
        <v>21444000</v>
      </c>
      <c r="H104" s="5">
        <v>72523.83599732719</v>
      </c>
      <c r="I104" s="1">
        <f t="shared" si="26"/>
        <v>1555201139126.684</v>
      </c>
      <c r="K104" s="5">
        <v>326.84042066758116</v>
      </c>
      <c r="L104" s="2">
        <v>21444000</v>
      </c>
      <c r="M104" s="1">
        <f t="shared" si="27"/>
        <v>65610</v>
      </c>
      <c r="O104" s="5">
        <v>7327.636543317298</v>
      </c>
      <c r="P104" s="2">
        <v>19842044</v>
      </c>
      <c r="Q104" s="1">
        <f t="shared" si="28"/>
        <v>145395286708.50974</v>
      </c>
      <c r="S104" s="5">
        <v>11705.843783409307</v>
      </c>
      <c r="T104" s="2">
        <v>21444000</v>
      </c>
      <c r="U104" s="1">
        <f t="shared" si="29"/>
        <v>251020114091.4292</v>
      </c>
    </row>
    <row r="105" spans="2:21" ht="12.75">
      <c r="B105" s="2" t="s">
        <v>274</v>
      </c>
      <c r="C105" s="2">
        <v>212370</v>
      </c>
      <c r="D105" s="5">
        <v>9.31599998474121</v>
      </c>
      <c r="E105" s="1">
        <f t="shared" si="25"/>
        <v>19784.389167594905</v>
      </c>
      <c r="G105" s="2">
        <v>424473</v>
      </c>
      <c r="H105" s="5">
        <v>3653.641494907169</v>
      </c>
      <c r="I105" s="1">
        <f t="shared" si="26"/>
        <v>1550872166.2677307</v>
      </c>
      <c r="K105" s="5">
        <v>73.56551126516464</v>
      </c>
      <c r="L105" s="2">
        <v>424473</v>
      </c>
      <c r="M105" s="1">
        <f t="shared" si="27"/>
        <v>5770</v>
      </c>
      <c r="O105" s="5">
        <v>84480.77701095413</v>
      </c>
      <c r="P105" s="2">
        <v>374965</v>
      </c>
      <c r="Q105" s="1">
        <f t="shared" si="28"/>
        <v>31677334551.912415</v>
      </c>
      <c r="S105" s="5">
        <v>72523.83599732719</v>
      </c>
      <c r="T105" s="2">
        <v>424473</v>
      </c>
      <c r="U105" s="1">
        <f t="shared" si="29"/>
        <v>30784410237.293465</v>
      </c>
    </row>
    <row r="106" spans="2:21" ht="12.75">
      <c r="B106" s="2" t="s">
        <v>147</v>
      </c>
      <c r="C106" s="2">
        <v>8909253</v>
      </c>
      <c r="D106" s="5">
        <v>1.06200003623962</v>
      </c>
      <c r="E106" s="1">
        <f t="shared" si="25"/>
        <v>94616.27008867943</v>
      </c>
      <c r="G106" s="2">
        <v>16009414</v>
      </c>
      <c r="H106" s="5">
        <v>15253.993071387986</v>
      </c>
      <c r="I106" s="1">
        <f t="shared" si="26"/>
        <v>244207490232.9818</v>
      </c>
      <c r="K106" s="5">
        <v>88.43025850640743</v>
      </c>
      <c r="L106" s="2">
        <v>16009414</v>
      </c>
      <c r="M106" s="1">
        <f t="shared" si="27"/>
        <v>181040</v>
      </c>
      <c r="O106" s="5">
        <v>2332.1694111123297</v>
      </c>
      <c r="P106" s="2">
        <v>13679962</v>
      </c>
      <c r="Q106" s="1">
        <f t="shared" si="28"/>
        <v>31903988921.57905</v>
      </c>
      <c r="S106" s="5">
        <v>3653.641494907169</v>
      </c>
      <c r="T106" s="2">
        <v>16009414</v>
      </c>
      <c r="U106" s="1">
        <f t="shared" si="29"/>
        <v>58492659299.54776</v>
      </c>
    </row>
    <row r="107" spans="2:21" ht="12.75">
      <c r="B107" s="2" t="s">
        <v>151</v>
      </c>
      <c r="C107" s="2">
        <v>129910266</v>
      </c>
      <c r="D107" s="5">
        <v>4.18499994277954</v>
      </c>
      <c r="E107" s="1">
        <f t="shared" si="25"/>
        <v>5436744.557764748</v>
      </c>
      <c r="G107" s="2">
        <v>264645886</v>
      </c>
      <c r="H107" s="5">
        <v>56087.69343340976</v>
      </c>
      <c r="I107" s="1">
        <f t="shared" si="26"/>
        <v>14843377322381.107</v>
      </c>
      <c r="K107" s="5">
        <v>138.29883569017235</v>
      </c>
      <c r="L107" s="2">
        <v>264645886</v>
      </c>
      <c r="M107" s="1">
        <f t="shared" si="27"/>
        <v>1913580</v>
      </c>
      <c r="O107" s="5">
        <v>7470.317533724746</v>
      </c>
      <c r="P107" s="2">
        <v>232374245</v>
      </c>
      <c r="Q107" s="1">
        <f t="shared" si="28"/>
        <v>1735909396809.5498</v>
      </c>
      <c r="S107" s="5">
        <v>11161.021202216349</v>
      </c>
      <c r="T107" s="2">
        <v>264645886</v>
      </c>
      <c r="U107" s="1">
        <f t="shared" si="29"/>
        <v>2953718344725.3306</v>
      </c>
    </row>
    <row r="108" spans="2:21" ht="12.75">
      <c r="B108" s="2" t="s">
        <v>278</v>
      </c>
      <c r="C108" s="2">
        <v>3644998</v>
      </c>
      <c r="D108" s="5">
        <v>0.602999985218048</v>
      </c>
      <c r="E108" s="1">
        <f t="shared" si="25"/>
        <v>21979.337401198143</v>
      </c>
      <c r="G108" s="2">
        <v>6953035</v>
      </c>
      <c r="H108" s="5">
        <v>6516.172619985022</v>
      </c>
      <c r="I108" s="1">
        <f t="shared" si="26"/>
        <v>45307176292.797554</v>
      </c>
      <c r="K108" s="5">
        <v>29.362478885135136</v>
      </c>
      <c r="L108" s="2">
        <v>6953035</v>
      </c>
      <c r="M108" s="1">
        <f t="shared" si="27"/>
        <v>236800</v>
      </c>
      <c r="O108" s="5">
        <v>3523.6107799779625</v>
      </c>
      <c r="P108" s="2">
        <v>5944948</v>
      </c>
      <c r="Q108" s="1">
        <f t="shared" si="28"/>
        <v>20947682859.208427</v>
      </c>
      <c r="S108" s="5">
        <v>6307.628082127636</v>
      </c>
      <c r="T108" s="2">
        <v>6953035</v>
      </c>
      <c r="U108" s="1">
        <f t="shared" si="29"/>
        <v>43857158822.01633</v>
      </c>
    </row>
    <row r="109" spans="2:21" ht="12.75">
      <c r="B109" s="2" t="s">
        <v>160</v>
      </c>
      <c r="C109" s="2">
        <v>15155884</v>
      </c>
      <c r="D109" s="5">
        <v>3.41000008583069</v>
      </c>
      <c r="E109" s="1">
        <f t="shared" si="25"/>
        <v>516815.6574083998</v>
      </c>
      <c r="G109" s="2">
        <v>31105028</v>
      </c>
      <c r="H109" s="5">
        <v>11161.021202216349</v>
      </c>
      <c r="I109" s="1">
        <f t="shared" si="26"/>
        <v>347163877003.5332</v>
      </c>
      <c r="K109" s="5">
        <v>94.15922142003058</v>
      </c>
      <c r="L109" s="2">
        <v>31105028</v>
      </c>
      <c r="M109" s="1">
        <f t="shared" si="27"/>
        <v>330345</v>
      </c>
      <c r="O109" s="5">
        <v>20022.18748470353</v>
      </c>
      <c r="P109" s="2">
        <v>26720370</v>
      </c>
      <c r="Q109" s="1">
        <f t="shared" si="28"/>
        <v>535000257800.64764</v>
      </c>
      <c r="S109" s="5">
        <v>27271.859225416305</v>
      </c>
      <c r="T109" s="2">
        <v>31105028</v>
      </c>
      <c r="U109" s="1">
        <f t="shared" si="29"/>
        <v>848291944818.6324</v>
      </c>
    </row>
    <row r="110" spans="2:21" ht="12.75">
      <c r="B110" s="2" t="s">
        <v>163</v>
      </c>
      <c r="C110" s="2">
        <v>24320649</v>
      </c>
      <c r="D110" s="5">
        <v>1.55099999904633</v>
      </c>
      <c r="E110" s="1">
        <f t="shared" si="25"/>
        <v>377213.26575806126</v>
      </c>
      <c r="G110" s="2">
        <v>53382581</v>
      </c>
      <c r="H110" s="5">
        <v>19097.9667811982</v>
      </c>
      <c r="I110" s="1">
        <f t="shared" si="26"/>
        <v>1019498758632.6222</v>
      </c>
      <c r="K110" s="5">
        <v>78.89945314001093</v>
      </c>
      <c r="L110" s="2">
        <v>53382581</v>
      </c>
      <c r="M110" s="1">
        <f t="shared" si="27"/>
        <v>676590</v>
      </c>
      <c r="O110" s="5">
        <v>2814.6953227872054</v>
      </c>
      <c r="P110" s="2">
        <v>49621475</v>
      </c>
      <c r="Q110" s="1">
        <f t="shared" si="28"/>
        <v>139669333592.30225</v>
      </c>
      <c r="S110" s="5">
        <v>5610.324700112964</v>
      </c>
      <c r="T110" s="2">
        <v>53382581</v>
      </c>
      <c r="U110" s="1">
        <f t="shared" si="29"/>
        <v>299493612740.081</v>
      </c>
    </row>
    <row r="111" spans="2:21" ht="12.75">
      <c r="B111" s="2" t="s">
        <v>167</v>
      </c>
      <c r="C111" s="2">
        <v>43058277</v>
      </c>
      <c r="D111" s="5">
        <v>2.55200004577637</v>
      </c>
      <c r="E111" s="1">
        <f t="shared" si="25"/>
        <v>1098847.2487505162</v>
      </c>
      <c r="G111" s="2">
        <v>105173264</v>
      </c>
      <c r="H111" s="5">
        <v>15829.588888285012</v>
      </c>
      <c r="I111" s="1">
        <f t="shared" si="26"/>
        <v>1664849531159.0662</v>
      </c>
      <c r="K111" s="5">
        <v>350.57754666666665</v>
      </c>
      <c r="L111" s="2">
        <v>105173264</v>
      </c>
      <c r="M111" s="1">
        <f t="shared" si="27"/>
        <v>300000</v>
      </c>
      <c r="O111" s="5">
        <v>5174.51358655311</v>
      </c>
      <c r="P111" s="2">
        <v>89405482</v>
      </c>
      <c r="Q111" s="1">
        <f t="shared" si="28"/>
        <v>462629881321.3295</v>
      </c>
      <c r="S111" s="5">
        <v>7580.847416732283</v>
      </c>
      <c r="T111" s="2">
        <v>105173264</v>
      </c>
      <c r="U111" s="1">
        <f t="shared" si="29"/>
        <v>797302466703.7024</v>
      </c>
    </row>
    <row r="112" spans="2:21" ht="12.75">
      <c r="B112" s="2" t="s">
        <v>170</v>
      </c>
      <c r="C112" s="2">
        <v>3373420</v>
      </c>
      <c r="D112" s="5">
        <v>3.90700006484985</v>
      </c>
      <c r="E112" s="1">
        <f t="shared" si="25"/>
        <v>131799.52158765783</v>
      </c>
      <c r="G112" s="2">
        <v>5612253</v>
      </c>
      <c r="H112" s="5">
        <v>33220.44962818411</v>
      </c>
      <c r="I112" s="1">
        <f t="shared" si="26"/>
        <v>186441568087.12518</v>
      </c>
      <c r="K112" s="5">
        <v>7805.636830174456</v>
      </c>
      <c r="L112" s="2">
        <v>5612253</v>
      </c>
      <c r="M112" s="1">
        <f t="shared" si="27"/>
        <v>719.0000152587891</v>
      </c>
      <c r="O112" s="5">
        <v>69202.65893266293</v>
      </c>
      <c r="P112" s="2">
        <v>4588599</v>
      </c>
      <c r="Q112" s="1">
        <f t="shared" si="28"/>
        <v>317543251575.7582</v>
      </c>
      <c r="S112" s="5">
        <v>87760.36814744456</v>
      </c>
      <c r="T112" s="2">
        <v>5612253</v>
      </c>
      <c r="U112" s="1">
        <f t="shared" si="29"/>
        <v>492533389416.60016</v>
      </c>
    </row>
    <row r="113" spans="2:21" ht="12.75">
      <c r="B113" s="2" t="s">
        <v>173</v>
      </c>
      <c r="C113" s="2">
        <v>38777122</v>
      </c>
      <c r="D113" s="5">
        <v>0.632000029087067</v>
      </c>
      <c r="E113" s="1">
        <f t="shared" si="25"/>
        <v>245071.42231912742</v>
      </c>
      <c r="G113" s="2">
        <v>69209858</v>
      </c>
      <c r="H113" s="5">
        <v>38907.368137353216</v>
      </c>
      <c r="I113" s="1">
        <f t="shared" si="26"/>
        <v>2692773423939.9404</v>
      </c>
      <c r="K113" s="5">
        <v>134.88045291549736</v>
      </c>
      <c r="L113" s="2">
        <v>69209858</v>
      </c>
      <c r="M113" s="1">
        <f t="shared" si="27"/>
        <v>513119.99999999994</v>
      </c>
      <c r="O113" s="5">
        <v>12609.66187926476</v>
      </c>
      <c r="P113" s="2">
        <v>66182067</v>
      </c>
      <c r="Q113" s="1">
        <f t="shared" si="28"/>
        <v>834533487340.8463</v>
      </c>
      <c r="S113" s="5">
        <v>16285.637365946473</v>
      </c>
      <c r="T113" s="2">
        <v>69209858</v>
      </c>
      <c r="U113" s="1">
        <f t="shared" si="29"/>
        <v>1127126649536.6494</v>
      </c>
    </row>
    <row r="114" spans="2:21" ht="12.75">
      <c r="B114" s="2" t="s">
        <v>174</v>
      </c>
      <c r="C114" s="2">
        <v>300290</v>
      </c>
      <c r="D114" s="5">
        <v>2.96300005912781</v>
      </c>
      <c r="E114" s="1">
        <f t="shared" si="25"/>
        <v>8897.5928775549</v>
      </c>
      <c r="G114" s="2">
        <v>1243261</v>
      </c>
      <c r="H114" s="5">
        <v>8298.54589266162</v>
      </c>
      <c r="I114" s="1">
        <f t="shared" si="26"/>
        <v>10317258465.056377</v>
      </c>
      <c r="K114" s="5">
        <v>83.60867518493612</v>
      </c>
      <c r="L114" s="2">
        <v>1243261</v>
      </c>
      <c r="M114" s="1">
        <f t="shared" si="27"/>
        <v>14870</v>
      </c>
      <c r="O114" s="5">
        <v>9309.064122481352</v>
      </c>
      <c r="P114" s="2">
        <v>1036392</v>
      </c>
      <c r="Q114" s="1">
        <f t="shared" si="28"/>
        <v>9647839584.026693</v>
      </c>
      <c r="S114" s="5">
        <v>6740.890191675075</v>
      </c>
      <c r="T114" s="2">
        <v>1243261</v>
      </c>
      <c r="U114" s="1">
        <f t="shared" si="29"/>
        <v>8380685880.592145</v>
      </c>
    </row>
    <row r="115" spans="2:21" ht="12.75">
      <c r="B115" s="2" t="s">
        <v>179</v>
      </c>
      <c r="C115" s="2">
        <v>56376121</v>
      </c>
      <c r="D115" s="5">
        <v>1.8860000371933</v>
      </c>
      <c r="E115" s="1">
        <f t="shared" si="25"/>
        <v>1063253.6630281399</v>
      </c>
      <c r="G115" s="2">
        <v>94596642</v>
      </c>
      <c r="H115" s="5">
        <v>2404.4223696540007</v>
      </c>
      <c r="I115" s="1">
        <f t="shared" si="26"/>
        <v>227450282118.95117</v>
      </c>
      <c r="K115" s="5">
        <v>285.5920115931528</v>
      </c>
      <c r="L115" s="2">
        <v>94596642</v>
      </c>
      <c r="M115" s="1">
        <f t="shared" si="27"/>
        <v>331230</v>
      </c>
      <c r="O115" s="5">
        <v>3852.323633075636</v>
      </c>
      <c r="P115" s="2">
        <v>85419591</v>
      </c>
      <c r="Q115" s="1">
        <f t="shared" si="28"/>
        <v>329063909136.9549</v>
      </c>
      <c r="S115" s="5">
        <v>6233.485045305882</v>
      </c>
      <c r="T115" s="2">
        <v>94596642</v>
      </c>
      <c r="U115" s="1">
        <f t="shared" si="29"/>
        <v>589666753243.1543</v>
      </c>
    </row>
    <row r="116" spans="2:21" ht="12.75">
      <c r="B116" s="2" t="s">
        <v>7</v>
      </c>
      <c r="D116" s="4"/>
      <c r="H116" s="4"/>
      <c r="K116" s="4"/>
      <c r="L116" s="2">
        <f>SUM(L99:L115)</f>
        <v>2196998217</v>
      </c>
      <c r="M116" s="2">
        <f>SUM(M99:M115)</f>
        <v>8190437.061538696</v>
      </c>
      <c r="P116" s="2">
        <f>SUM(P99:P115)</f>
        <v>1948442614</v>
      </c>
      <c r="Q116" s="2">
        <f>SUM(Q99:Q115)</f>
        <v>9518080141694.906</v>
      </c>
      <c r="T116" s="2">
        <f>SUM(T99:T115)</f>
        <v>2196998217</v>
      </c>
      <c r="U116" s="2">
        <f>SUM(U99:U115)</f>
        <v>16889389055442.656</v>
      </c>
    </row>
    <row r="117" spans="2:19" ht="12.75">
      <c r="B117" s="2" t="s">
        <v>0</v>
      </c>
      <c r="E117" s="2">
        <f>MAX(E99:E115)</f>
        <v>12920230.30864776</v>
      </c>
      <c r="I117" s="2">
        <f>MAX(I99:I115)</f>
        <v>57991290222872.79</v>
      </c>
      <c r="K117" s="4">
        <f>MAX(K99:K115)</f>
        <v>7805.636830174456</v>
      </c>
      <c r="O117" s="4">
        <f>MAX(O99:O115)</f>
        <v>84480.77701095413</v>
      </c>
      <c r="S117" s="4">
        <f>MAX(S99:S115)</f>
        <v>87760.36814744456</v>
      </c>
    </row>
    <row r="118" spans="2:19" ht="12.75">
      <c r="B118" s="2" t="s">
        <v>1</v>
      </c>
      <c r="E118" s="2">
        <f>MIN(E99:E115)</f>
        <v>7973.209580326098</v>
      </c>
      <c r="I118" s="2">
        <f>MIN(I99:I115)</f>
        <v>1550872166.2677307</v>
      </c>
      <c r="K118" s="4">
        <f>MIN(K99:K115)</f>
        <v>19.41886802530964</v>
      </c>
      <c r="O118" s="4">
        <f>MIN(O99:O115)</f>
        <v>1749.7500458352008</v>
      </c>
      <c r="S118" s="4">
        <f>MIN(S99:S115)</f>
        <v>2605.5101143095535</v>
      </c>
    </row>
    <row r="119" spans="2:19" ht="12.75">
      <c r="B119" s="2" t="s">
        <v>35</v>
      </c>
      <c r="E119" s="2">
        <f>AVERAGE(E99:E115)</f>
        <v>1497301.35382461</v>
      </c>
      <c r="I119" s="2">
        <f>AVERAGE(I99:I115)</f>
        <v>4787020223043.466</v>
      </c>
      <c r="K119" s="2">
        <f>+L116/M116</f>
        <v>268.2394358802705</v>
      </c>
      <c r="O119" s="2">
        <f>+Q116/P116</f>
        <v>4884.968165500668</v>
      </c>
      <c r="S119" s="2">
        <f>+U116/T116</f>
        <v>7687.4841885420865</v>
      </c>
    </row>
    <row r="120" spans="2:19" ht="12.75">
      <c r="B120" s="2" t="s">
        <v>36</v>
      </c>
      <c r="E120" s="2">
        <f>+E117-E118</f>
        <v>12912257.099067433</v>
      </c>
      <c r="I120" s="2">
        <f>+I117-I118</f>
        <v>57989739350706.52</v>
      </c>
      <c r="K120" s="4">
        <f>+K117-K118</f>
        <v>7786.217962149146</v>
      </c>
      <c r="O120" s="4">
        <f>+O117-O118</f>
        <v>82731.02696511893</v>
      </c>
      <c r="S120" s="4">
        <f>+S117-S118</f>
        <v>85154.85803313501</v>
      </c>
    </row>
    <row r="121" spans="2:19" ht="12.75">
      <c r="B121" s="2" t="s">
        <v>37</v>
      </c>
      <c r="E121" s="8">
        <f>+E120/E119</f>
        <v>8.62368625132489</v>
      </c>
      <c r="F121" s="13"/>
      <c r="I121" s="8">
        <f>+I120/I119</f>
        <v>12.113953283831778</v>
      </c>
      <c r="K121" s="8">
        <f>+K120/K119</f>
        <v>29.027118762748028</v>
      </c>
      <c r="O121" s="8">
        <f>+O120/O119</f>
        <v>16.93583748393572</v>
      </c>
      <c r="S121" s="8">
        <f>+S120/S119</f>
        <v>11.07707748655343</v>
      </c>
    </row>
    <row r="123" spans="2:3" ht="12.75">
      <c r="B123" s="2" t="s">
        <v>37</v>
      </c>
      <c r="C123" s="11" t="s">
        <v>38</v>
      </c>
    </row>
    <row r="124" ht="12.75">
      <c r="C124" s="2" t="s">
        <v>59</v>
      </c>
    </row>
    <row r="125" ht="12.75">
      <c r="C125" s="2" t="s">
        <v>60</v>
      </c>
    </row>
    <row r="126" ht="12.75">
      <c r="C126" s="2" t="s">
        <v>58</v>
      </c>
    </row>
    <row r="127" ht="12.75">
      <c r="C127" s="2" t="s">
        <v>61</v>
      </c>
    </row>
    <row r="128" ht="12.75">
      <c r="C128" s="2" t="s">
        <v>39</v>
      </c>
    </row>
    <row r="129" ht="12.75">
      <c r="C129" s="11" t="s">
        <v>40</v>
      </c>
    </row>
    <row r="130" ht="12.75">
      <c r="C130" s="2" t="s">
        <v>59</v>
      </c>
    </row>
    <row r="131" ht="12.75">
      <c r="C131" s="2" t="s">
        <v>60</v>
      </c>
    </row>
    <row r="132" ht="12.75">
      <c r="C132" s="2" t="s">
        <v>58</v>
      </c>
    </row>
    <row r="133" ht="12.75">
      <c r="C133" s="2" t="s">
        <v>62</v>
      </c>
    </row>
    <row r="134" ht="12.75">
      <c r="C134" s="2" t="s">
        <v>41</v>
      </c>
    </row>
    <row r="136" ht="12.75">
      <c r="A136" s="11" t="s">
        <v>296</v>
      </c>
    </row>
    <row r="137" spans="1:2" ht="12.75">
      <c r="A137" s="11"/>
      <c r="B137" s="2" t="s">
        <v>247</v>
      </c>
    </row>
    <row r="138" spans="1:16" s="7" customFormat="1" ht="64.5" thickBot="1">
      <c r="A138" s="10"/>
      <c r="B138" s="7" t="s">
        <v>251</v>
      </c>
      <c r="C138" s="7" t="s">
        <v>259</v>
      </c>
      <c r="D138" s="7" t="s">
        <v>232</v>
      </c>
      <c r="E138" s="7" t="s">
        <v>263</v>
      </c>
      <c r="F138" s="6" t="s">
        <v>244</v>
      </c>
      <c r="G138" s="7" t="s">
        <v>242</v>
      </c>
      <c r="I138" s="7" t="s">
        <v>255</v>
      </c>
      <c r="J138" s="7" t="s">
        <v>234</v>
      </c>
      <c r="K138" s="7" t="s">
        <v>66</v>
      </c>
      <c r="L138" s="6" t="s">
        <v>244</v>
      </c>
      <c r="M138" s="7" t="s">
        <v>242</v>
      </c>
      <c r="P138" s="6"/>
    </row>
    <row r="139" spans="2:15" ht="13.5" thickTop="1">
      <c r="B139" s="2" t="s">
        <v>145</v>
      </c>
      <c r="C139" s="2">
        <v>67280704</v>
      </c>
      <c r="D139" s="5">
        <v>4.37200021743774</v>
      </c>
      <c r="E139" s="1">
        <f aca="true" t="shared" si="30" ref="E139:E155">+C139*D139/100</f>
        <v>2941512.525173642</v>
      </c>
      <c r="F139" s="2">
        <f aca="true" t="shared" si="31" ref="F139:F155">+E139/E$156</f>
        <v>0.11556133846913913</v>
      </c>
      <c r="G139" s="2">
        <f>+F139^2</f>
        <v>0.013354422948778935</v>
      </c>
      <c r="I139" s="2">
        <v>159670593</v>
      </c>
      <c r="J139" s="5">
        <v>3634.3169540968124</v>
      </c>
      <c r="K139" s="1">
        <f aca="true" t="shared" si="32" ref="K139:K155">+I139*J139</f>
        <v>580293543210.5918</v>
      </c>
      <c r="L139" s="2">
        <f aca="true" t="shared" si="33" ref="L139:L155">+K139/K$156</f>
        <v>0.03435846858081527</v>
      </c>
      <c r="M139" s="2">
        <f>+L139^2</f>
        <v>0.0011805043632188699</v>
      </c>
      <c r="O139" s="4"/>
    </row>
    <row r="140" spans="2:15" ht="12.75">
      <c r="B140" s="2" t="s">
        <v>146</v>
      </c>
      <c r="C140" s="2">
        <v>367429</v>
      </c>
      <c r="D140" s="5">
        <v>2.17000007629395</v>
      </c>
      <c r="E140" s="1">
        <f t="shared" si="30"/>
        <v>7973.209580326098</v>
      </c>
      <c r="F140" s="2">
        <f t="shared" si="31"/>
        <v>0.00031323843196726</v>
      </c>
      <c r="G140" s="2">
        <f aca="true" t="shared" si="34" ref="G140:G154">+F140^2</f>
        <v>9.811831526130777E-08</v>
      </c>
      <c r="I140" s="2">
        <v>745568</v>
      </c>
      <c r="J140" s="5">
        <v>9246.676763237116</v>
      </c>
      <c r="K140" s="1">
        <f t="shared" si="32"/>
        <v>6894026301.01317</v>
      </c>
      <c r="L140" s="2">
        <f t="shared" si="33"/>
        <v>0.0004081868372137209</v>
      </c>
      <c r="M140" s="2">
        <f aca="true" t="shared" si="35" ref="M140:M154">+L140^2</f>
        <v>1.6661649407454065E-07</v>
      </c>
      <c r="O140" s="4"/>
    </row>
    <row r="141" spans="2:15" ht="12.75">
      <c r="B141" s="2" t="s">
        <v>150</v>
      </c>
      <c r="C141" s="2">
        <v>505288647</v>
      </c>
      <c r="D141" s="5">
        <v>2.55699992179871</v>
      </c>
      <c r="E141" s="1">
        <f t="shared" si="30"/>
        <v>12920230.30864776</v>
      </c>
      <c r="F141" s="2">
        <f t="shared" si="31"/>
        <v>0.5075889002746078</v>
      </c>
      <c r="G141" s="2">
        <f t="shared" si="34"/>
        <v>0.2576464916819857</v>
      </c>
      <c r="I141" s="2">
        <v>1338658835</v>
      </c>
      <c r="J141" s="5">
        <v>6516.172619985022</v>
      </c>
      <c r="K141" s="1">
        <f t="shared" si="32"/>
        <v>8722932048128.047</v>
      </c>
      <c r="L141" s="2">
        <f t="shared" si="33"/>
        <v>0.5164741021414896</v>
      </c>
      <c r="M141" s="2">
        <f t="shared" si="35"/>
        <v>0.2667454981828578</v>
      </c>
      <c r="O141" s="4"/>
    </row>
    <row r="142" spans="2:15" ht="12.75">
      <c r="B142" s="2" t="s">
        <v>161</v>
      </c>
      <c r="C142" s="2">
        <v>257368</v>
      </c>
      <c r="D142" s="5">
        <v>5.82999992370605</v>
      </c>
      <c r="E142" s="1">
        <f t="shared" si="30"/>
        <v>15004.554203643787</v>
      </c>
      <c r="F142" s="2">
        <f t="shared" si="31"/>
        <v>0.0005894744122510464</v>
      </c>
      <c r="G142" s="2">
        <f t="shared" si="34"/>
        <v>3.4748008269871665E-07</v>
      </c>
      <c r="I142" s="2">
        <v>496402</v>
      </c>
      <c r="J142" s="5">
        <v>13332.938377949144</v>
      </c>
      <c r="K142" s="1">
        <f t="shared" si="32"/>
        <v>6618497276.690711</v>
      </c>
      <c r="L142" s="2">
        <f t="shared" si="33"/>
        <v>0.0003918731018016238</v>
      </c>
      <c r="M142" s="2">
        <f t="shared" si="35"/>
        <v>1.5356452791562582E-07</v>
      </c>
      <c r="O142" s="4"/>
    </row>
    <row r="143" spans="2:15" ht="12.75">
      <c r="B143" s="2" t="s">
        <v>164</v>
      </c>
      <c r="C143" s="2">
        <v>15748874</v>
      </c>
      <c r="D143" s="5">
        <v>1.25300002098083</v>
      </c>
      <c r="E143" s="1">
        <f t="shared" si="30"/>
        <v>197333.39452424448</v>
      </c>
      <c r="F143" s="2">
        <f t="shared" si="31"/>
        <v>0.007752512015747484</v>
      </c>
      <c r="G143" s="2">
        <f t="shared" si="34"/>
        <v>6.010144255430911E-05</v>
      </c>
      <c r="I143" s="2">
        <v>27627124</v>
      </c>
      <c r="J143" s="5">
        <v>2605.5101143095535</v>
      </c>
      <c r="K143" s="1">
        <f t="shared" si="32"/>
        <v>71982751011.28421</v>
      </c>
      <c r="L143" s="2">
        <f t="shared" si="33"/>
        <v>0.0042620103530676585</v>
      </c>
      <c r="M143" s="2">
        <f t="shared" si="35"/>
        <v>1.8164732249655907E-05</v>
      </c>
      <c r="O143" s="4"/>
    </row>
    <row r="144" spans="2:15" ht="12.75">
      <c r="B144" s="2" t="s">
        <v>171</v>
      </c>
      <c r="C144" s="2">
        <v>8541773</v>
      </c>
      <c r="D144" s="5">
        <v>4.17999982833862</v>
      </c>
      <c r="E144" s="1">
        <f t="shared" si="30"/>
        <v>357046.0967370746</v>
      </c>
      <c r="F144" s="2">
        <f t="shared" si="31"/>
        <v>0.014027043733795553</v>
      </c>
      <c r="G144" s="2">
        <f t="shared" si="34"/>
        <v>0.0001967579559098131</v>
      </c>
      <c r="I144" s="2">
        <v>21444000</v>
      </c>
      <c r="J144" s="5">
        <v>11705.843783409307</v>
      </c>
      <c r="K144" s="1">
        <f t="shared" si="32"/>
        <v>251020114091.4292</v>
      </c>
      <c r="L144" s="2">
        <f t="shared" si="33"/>
        <v>0.014862592913657656</v>
      </c>
      <c r="M144" s="2">
        <f t="shared" si="35"/>
        <v>0.00022089666811710677</v>
      </c>
      <c r="O144" s="4"/>
    </row>
    <row r="145" spans="2:15" ht="12.75">
      <c r="B145" s="2" t="s">
        <v>274</v>
      </c>
      <c r="C145" s="2">
        <v>212370</v>
      </c>
      <c r="D145" s="5">
        <v>9.31599998474121</v>
      </c>
      <c r="E145" s="1">
        <f t="shared" si="30"/>
        <v>19784.389167594905</v>
      </c>
      <c r="F145" s="2">
        <f t="shared" si="31"/>
        <v>0.0007772567593832156</v>
      </c>
      <c r="G145" s="2">
        <f t="shared" si="34"/>
        <v>6.04128070006898E-07</v>
      </c>
      <c r="I145" s="2">
        <v>424473</v>
      </c>
      <c r="J145" s="5">
        <v>72523.83599732719</v>
      </c>
      <c r="K145" s="1">
        <f t="shared" si="32"/>
        <v>30784410237.293465</v>
      </c>
      <c r="L145" s="2">
        <f t="shared" si="33"/>
        <v>0.0018227071527713488</v>
      </c>
      <c r="M145" s="2">
        <f t="shared" si="35"/>
        <v>3.322261364763837E-06</v>
      </c>
      <c r="O145" s="4"/>
    </row>
    <row r="146" spans="2:15" ht="12.75">
      <c r="B146" s="2" t="s">
        <v>147</v>
      </c>
      <c r="C146" s="2">
        <v>8909253</v>
      </c>
      <c r="D146" s="5">
        <v>1.06200003623962</v>
      </c>
      <c r="E146" s="1">
        <f t="shared" si="30"/>
        <v>94616.27008867943</v>
      </c>
      <c r="F146" s="2">
        <f t="shared" si="31"/>
        <v>0.003717129442363982</v>
      </c>
      <c r="G146" s="2">
        <f t="shared" si="34"/>
        <v>1.3817051291289167E-05</v>
      </c>
      <c r="I146" s="2">
        <v>16009414</v>
      </c>
      <c r="J146" s="5">
        <v>3653.641494907169</v>
      </c>
      <c r="K146" s="1">
        <f t="shared" si="32"/>
        <v>58492659299.54776</v>
      </c>
      <c r="L146" s="2">
        <f t="shared" si="33"/>
        <v>0.0034632785773087704</v>
      </c>
      <c r="M146" s="2">
        <f t="shared" si="35"/>
        <v>1.199429850404586E-05</v>
      </c>
      <c r="O146" s="4"/>
    </row>
    <row r="147" spans="2:15" ht="12.75">
      <c r="B147" s="2" t="s">
        <v>151</v>
      </c>
      <c r="C147" s="2">
        <v>129910266</v>
      </c>
      <c r="D147" s="5">
        <v>4.18499994277954</v>
      </c>
      <c r="E147" s="1">
        <f t="shared" si="30"/>
        <v>5436744.557764748</v>
      </c>
      <c r="F147" s="2">
        <f t="shared" si="31"/>
        <v>0.21358993804488866</v>
      </c>
      <c r="G147" s="2">
        <f t="shared" si="34"/>
        <v>0.04562066163401937</v>
      </c>
      <c r="I147" s="2">
        <v>264645886</v>
      </c>
      <c r="J147" s="5">
        <v>11161.021202216349</v>
      </c>
      <c r="K147" s="1">
        <f t="shared" si="32"/>
        <v>2953718344725.3306</v>
      </c>
      <c r="L147" s="2">
        <f t="shared" si="33"/>
        <v>0.17488603850791665</v>
      </c>
      <c r="M147" s="2">
        <f t="shared" si="35"/>
        <v>0.030585126464992504</v>
      </c>
      <c r="O147" s="4"/>
    </row>
    <row r="148" spans="2:15" ht="12.75">
      <c r="B148" s="2" t="s">
        <v>278</v>
      </c>
      <c r="C148" s="2">
        <v>3644998</v>
      </c>
      <c r="D148" s="5">
        <v>0.602999985218048</v>
      </c>
      <c r="E148" s="1">
        <f t="shared" si="30"/>
        <v>21979.337401198143</v>
      </c>
      <c r="F148" s="2">
        <f t="shared" si="31"/>
        <v>0.000863488299645207</v>
      </c>
      <c r="G148" s="2">
        <f t="shared" si="34"/>
        <v>7.456120436241708E-07</v>
      </c>
      <c r="I148" s="2">
        <v>6953035</v>
      </c>
      <c r="J148" s="5">
        <v>6307.628082127636</v>
      </c>
      <c r="K148" s="1">
        <f t="shared" si="32"/>
        <v>43857158822.01633</v>
      </c>
      <c r="L148" s="2">
        <f t="shared" si="33"/>
        <v>0.0025967285541263095</v>
      </c>
      <c r="M148" s="2">
        <f t="shared" si="35"/>
        <v>6.742999183814914E-06</v>
      </c>
      <c r="O148" s="4"/>
    </row>
    <row r="149" spans="2:15" ht="12.75">
      <c r="B149" s="2" t="s">
        <v>160</v>
      </c>
      <c r="C149" s="2">
        <v>15155884</v>
      </c>
      <c r="D149" s="5">
        <v>3.41000008583069</v>
      </c>
      <c r="E149" s="1">
        <f t="shared" si="30"/>
        <v>516815.6574083998</v>
      </c>
      <c r="F149" s="2">
        <f t="shared" si="31"/>
        <v>0.020303809214069945</v>
      </c>
      <c r="G149" s="2">
        <f t="shared" si="34"/>
        <v>0.0004122446686013516</v>
      </c>
      <c r="I149" s="2">
        <v>31105028</v>
      </c>
      <c r="J149" s="5">
        <v>27271.859225416305</v>
      </c>
      <c r="K149" s="1">
        <f t="shared" si="32"/>
        <v>848291944818.6324</v>
      </c>
      <c r="L149" s="2">
        <f t="shared" si="33"/>
        <v>0.050226325063266145</v>
      </c>
      <c r="M149" s="2">
        <f t="shared" si="35"/>
        <v>0.0025226837293608768</v>
      </c>
      <c r="O149" s="4"/>
    </row>
    <row r="150" spans="2:15" ht="12.75">
      <c r="B150" s="2" t="s">
        <v>163</v>
      </c>
      <c r="C150" s="2">
        <v>24320649</v>
      </c>
      <c r="D150" s="5">
        <v>1.55099999904633</v>
      </c>
      <c r="E150" s="1">
        <f t="shared" si="30"/>
        <v>377213.26575806126</v>
      </c>
      <c r="F150" s="2">
        <f t="shared" si="31"/>
        <v>0.014819338522702155</v>
      </c>
      <c r="G150" s="2">
        <f t="shared" si="34"/>
        <v>0.0002196127942504441</v>
      </c>
      <c r="I150" s="2">
        <v>53382581</v>
      </c>
      <c r="J150" s="5">
        <v>5610.324700112964</v>
      </c>
      <c r="K150" s="1">
        <f t="shared" si="32"/>
        <v>299493612740.081</v>
      </c>
      <c r="L150" s="2">
        <f t="shared" si="33"/>
        <v>0.01773264928393418</v>
      </c>
      <c r="M150" s="2">
        <f t="shared" si="35"/>
        <v>0.00031444685062701145</v>
      </c>
      <c r="O150" s="4"/>
    </row>
    <row r="151" spans="2:15" ht="12.75">
      <c r="B151" s="2" t="s">
        <v>167</v>
      </c>
      <c r="C151" s="2">
        <v>43058277</v>
      </c>
      <c r="D151" s="5">
        <v>2.55200004577637</v>
      </c>
      <c r="E151" s="1">
        <f t="shared" si="30"/>
        <v>1098847.2487505162</v>
      </c>
      <c r="F151" s="2">
        <f t="shared" si="31"/>
        <v>0.04316971549568521</v>
      </c>
      <c r="G151" s="2">
        <f t="shared" si="34"/>
        <v>0.0018636243359784039</v>
      </c>
      <c r="I151" s="2">
        <v>105173264</v>
      </c>
      <c r="J151" s="5">
        <v>7580.847416732283</v>
      </c>
      <c r="K151" s="1">
        <f t="shared" si="32"/>
        <v>797302466703.7024</v>
      </c>
      <c r="L151" s="2">
        <f t="shared" si="33"/>
        <v>0.047207300636299174</v>
      </c>
      <c r="M151" s="2">
        <f t="shared" si="35"/>
        <v>0.0022285292333659324</v>
      </c>
      <c r="O151" s="4"/>
    </row>
    <row r="152" spans="2:15" ht="12.75">
      <c r="B152" s="2" t="s">
        <v>170</v>
      </c>
      <c r="C152" s="2">
        <v>3373420</v>
      </c>
      <c r="D152" s="5">
        <v>3.90700006484985</v>
      </c>
      <c r="E152" s="1">
        <f t="shared" si="30"/>
        <v>131799.52158765783</v>
      </c>
      <c r="F152" s="2">
        <f t="shared" si="31"/>
        <v>0.005177924280082007</v>
      </c>
      <c r="G152" s="2">
        <f t="shared" si="34"/>
        <v>2.6810899850262767E-05</v>
      </c>
      <c r="I152" s="2">
        <v>5612253</v>
      </c>
      <c r="J152" s="5">
        <v>87760.36814744456</v>
      </c>
      <c r="K152" s="1">
        <f t="shared" si="32"/>
        <v>492533389416.60016</v>
      </c>
      <c r="L152" s="2">
        <f t="shared" si="33"/>
        <v>0.029162297570371844</v>
      </c>
      <c r="M152" s="2">
        <f t="shared" si="35"/>
        <v>0.0008504395995829156</v>
      </c>
      <c r="O152" s="4"/>
    </row>
    <row r="153" spans="2:15" ht="12.75">
      <c r="B153" s="2" t="s">
        <v>173</v>
      </c>
      <c r="C153" s="2">
        <v>38777122</v>
      </c>
      <c r="D153" s="5">
        <v>0.632000029087067</v>
      </c>
      <c r="E153" s="1">
        <f t="shared" si="30"/>
        <v>245071.42231912742</v>
      </c>
      <c r="F153" s="2">
        <f t="shared" si="31"/>
        <v>0.009627965660986672</v>
      </c>
      <c r="G153" s="2">
        <f t="shared" si="34"/>
        <v>9.269772276913852E-05</v>
      </c>
      <c r="I153" s="2">
        <v>69209858</v>
      </c>
      <c r="J153" s="5">
        <v>16285.637365946473</v>
      </c>
      <c r="K153" s="1">
        <f t="shared" si="32"/>
        <v>1127126649536.6494</v>
      </c>
      <c r="L153" s="2">
        <f t="shared" si="33"/>
        <v>0.06673578575498736</v>
      </c>
      <c r="M153" s="2">
        <f t="shared" si="35"/>
        <v>0.004453665100335573</v>
      </c>
      <c r="O153" s="4"/>
    </row>
    <row r="154" spans="2:15" ht="12.75">
      <c r="B154" s="2" t="s">
        <v>174</v>
      </c>
      <c r="C154" s="2">
        <v>300290</v>
      </c>
      <c r="D154" s="5">
        <v>2.96300005912781</v>
      </c>
      <c r="E154" s="1">
        <f t="shared" si="30"/>
        <v>8897.5928775549</v>
      </c>
      <c r="F154" s="2">
        <f t="shared" si="31"/>
        <v>0.0003495540927615211</v>
      </c>
      <c r="G154" s="2">
        <f t="shared" si="34"/>
        <v>1.2218806376633008E-07</v>
      </c>
      <c r="I154" s="2">
        <v>1243261</v>
      </c>
      <c r="J154" s="5">
        <v>6740.890191675075</v>
      </c>
      <c r="K154" s="1">
        <f t="shared" si="32"/>
        <v>8380685880.592145</v>
      </c>
      <c r="L154" s="2">
        <f t="shared" si="33"/>
        <v>0.0004962101265522949</v>
      </c>
      <c r="M154" s="2">
        <f t="shared" si="35"/>
        <v>2.462244896930445E-07</v>
      </c>
      <c r="O154" s="4"/>
    </row>
    <row r="155" spans="2:15" ht="12.75">
      <c r="B155" s="2" t="s">
        <v>179</v>
      </c>
      <c r="C155" s="2">
        <v>56376121</v>
      </c>
      <c r="D155" s="5">
        <v>1.8860000371933</v>
      </c>
      <c r="E155" s="1">
        <f t="shared" si="30"/>
        <v>1063253.6630281399</v>
      </c>
      <c r="F155" s="2">
        <f t="shared" si="31"/>
        <v>0.04177137284992305</v>
      </c>
      <c r="G155" s="2">
        <f>+F155^2</f>
        <v>0.0017448475897672885</v>
      </c>
      <c r="I155" s="2">
        <v>94596642</v>
      </c>
      <c r="J155" s="5">
        <v>6233.485045305882</v>
      </c>
      <c r="K155" s="1">
        <f t="shared" si="32"/>
        <v>589666753243.1543</v>
      </c>
      <c r="L155" s="2">
        <f t="shared" si="33"/>
        <v>0.034913444844420376</v>
      </c>
      <c r="M155" s="2">
        <f>+L155^2</f>
        <v>0.0012189486309043837</v>
      </c>
      <c r="O155" s="4"/>
    </row>
    <row r="156" spans="2:11" ht="12.75">
      <c r="B156" s="2" t="s">
        <v>7</v>
      </c>
      <c r="E156" s="2">
        <f>SUM(E139:E155)</f>
        <v>25454123.01501837</v>
      </c>
      <c r="K156" s="2">
        <f>SUM(K139:K155)</f>
        <v>16889389055442.656</v>
      </c>
    </row>
    <row r="157" spans="2:11" ht="12.75">
      <c r="B157" s="2" t="s">
        <v>42</v>
      </c>
      <c r="E157" s="38">
        <f>SUM(G139:G155)</f>
        <v>0.3212540082523316</v>
      </c>
      <c r="K157" s="38">
        <f>SUM(M139:M155)</f>
        <v>0.3103615295201769</v>
      </c>
    </row>
    <row r="159" spans="2:3" ht="12.75">
      <c r="B159" s="2" t="s">
        <v>42</v>
      </c>
      <c r="C159" s="2" t="s">
        <v>43</v>
      </c>
    </row>
    <row r="160" ht="12.75">
      <c r="C160" s="2" t="s">
        <v>63</v>
      </c>
    </row>
    <row r="161" ht="12.75">
      <c r="C161" s="12" t="s">
        <v>64</v>
      </c>
    </row>
    <row r="162" ht="12.75">
      <c r="C162" s="12" t="s">
        <v>45</v>
      </c>
    </row>
    <row r="163" ht="12.75">
      <c r="C163" s="12" t="s">
        <v>46</v>
      </c>
    </row>
    <row r="165" ht="12.75">
      <c r="A165" s="11" t="s">
        <v>304</v>
      </c>
    </row>
    <row r="166" ht="12.75">
      <c r="B166" s="2" t="s">
        <v>305</v>
      </c>
    </row>
    <row r="167" spans="1:25" s="7" customFormat="1" ht="64.5" thickBot="1">
      <c r="A167" s="10"/>
      <c r="B167" s="7" t="s">
        <v>306</v>
      </c>
      <c r="C167" s="7" t="s">
        <v>253</v>
      </c>
      <c r="D167" s="7" t="s">
        <v>255</v>
      </c>
      <c r="E167" s="7" t="s">
        <v>252</v>
      </c>
      <c r="F167" s="6" t="s">
        <v>311</v>
      </c>
      <c r="G167" s="7" t="s">
        <v>310</v>
      </c>
      <c r="H167" s="7" t="s">
        <v>307</v>
      </c>
      <c r="I167" s="7" t="s">
        <v>308</v>
      </c>
      <c r="J167" s="6"/>
      <c r="K167" s="7" t="s">
        <v>233</v>
      </c>
      <c r="L167" s="7" t="s">
        <v>254</v>
      </c>
      <c r="M167" s="7" t="s">
        <v>65</v>
      </c>
      <c r="N167" s="7" t="s">
        <v>313</v>
      </c>
      <c r="O167" s="6" t="s">
        <v>312</v>
      </c>
      <c r="P167" s="7" t="s">
        <v>307</v>
      </c>
      <c r="Q167" s="7" t="s">
        <v>308</v>
      </c>
      <c r="S167" s="7" t="s">
        <v>234</v>
      </c>
      <c r="T167" s="7" t="s">
        <v>255</v>
      </c>
      <c r="U167" s="7" t="s">
        <v>66</v>
      </c>
      <c r="V167" s="7" t="s">
        <v>315</v>
      </c>
      <c r="W167" s="6" t="s">
        <v>314</v>
      </c>
      <c r="X167" s="7" t="s">
        <v>307</v>
      </c>
      <c r="Y167" s="7" t="s">
        <v>308</v>
      </c>
    </row>
    <row r="168" spans="2:25" ht="13.5" thickTop="1">
      <c r="B168" s="2" t="s">
        <v>145</v>
      </c>
      <c r="C168" s="4">
        <v>77.78930817610063</v>
      </c>
      <c r="D168" s="2">
        <v>24737</v>
      </c>
      <c r="E168" s="2">
        <f>+D168/C168</f>
        <v>318</v>
      </c>
      <c r="F168" s="2">
        <f>+D168/D$185*100</f>
        <v>1.9395803129893154</v>
      </c>
      <c r="G168" s="2">
        <f>+E168/E$185*100</f>
        <v>2.3203210507114194</v>
      </c>
      <c r="H168" s="2">
        <f>+F168-G168</f>
        <v>-0.38074073772210393</v>
      </c>
      <c r="I168" s="2">
        <f>+ABS(H168)</f>
        <v>0.38074073772210393</v>
      </c>
      <c r="K168" s="4">
        <v>38.98267177110618</v>
      </c>
      <c r="L168" s="2">
        <v>24815</v>
      </c>
      <c r="M168" s="4">
        <f>+K168*L168</f>
        <v>967354.9999999999</v>
      </c>
      <c r="N168" s="2">
        <f>+M168/M$185*100</f>
        <v>1.396597070624813</v>
      </c>
      <c r="O168" s="2">
        <f>+L168/L$185*100</f>
        <v>1.9618973678239344</v>
      </c>
      <c r="P168" s="2">
        <f>+O168-N168</f>
        <v>0.5653002971991214</v>
      </c>
      <c r="Q168" s="2">
        <f>+ABS(P168)</f>
        <v>0.5653002971991214</v>
      </c>
      <c r="S168" s="4">
        <v>156.6040437805716</v>
      </c>
      <c r="T168" s="2">
        <v>24737</v>
      </c>
      <c r="U168" s="2">
        <f>+S168*T168</f>
        <v>3873914.2309999997</v>
      </c>
      <c r="V168" s="2">
        <f>+U168/U$185*100</f>
        <v>1.2350236796948786</v>
      </c>
      <c r="W168" s="2">
        <f>+T168/T$185*100</f>
        <v>1.9395803129893154</v>
      </c>
      <c r="X168" s="2">
        <f>+W168-V168</f>
        <v>0.7045566332944369</v>
      </c>
      <c r="Y168" s="2">
        <f>+ABS(X168)</f>
        <v>0.7045566332944369</v>
      </c>
    </row>
    <row r="169" spans="2:25" ht="12.75">
      <c r="B169" s="2" t="s">
        <v>146</v>
      </c>
      <c r="C169" s="4">
        <v>43.50478796169631</v>
      </c>
      <c r="D169" s="2">
        <v>31802</v>
      </c>
      <c r="E169" s="2">
        <f aca="true" t="shared" si="36" ref="E169:E184">+D169/C169</f>
        <v>731</v>
      </c>
      <c r="F169" s="2">
        <f aca="true" t="shared" si="37" ref="F169:G184">+D169/D$185*100</f>
        <v>2.493533294808837</v>
      </c>
      <c r="G169" s="2">
        <f t="shared" si="37"/>
        <v>5.33381977380518</v>
      </c>
      <c r="H169" s="2">
        <f aca="true" t="shared" si="38" ref="H169:H184">+F169-G169</f>
        <v>-2.840286478996343</v>
      </c>
      <c r="I169" s="2">
        <f aca="true" t="shared" si="39" ref="I169:I184">+ABS(H169)</f>
        <v>2.840286478996343</v>
      </c>
      <c r="K169" s="4">
        <v>48.81724581724582</v>
      </c>
      <c r="L169" s="2">
        <v>31857</v>
      </c>
      <c r="M169" s="4">
        <f aca="true" t="shared" si="40" ref="M169:M184">+K169*L169</f>
        <v>1555171</v>
      </c>
      <c r="N169" s="2">
        <f aca="true" t="shared" si="41" ref="N169:N184">+M169/M$185*100</f>
        <v>2.245243228102053</v>
      </c>
      <c r="O169" s="2">
        <f aca="true" t="shared" si="42" ref="O169:O184">+L169/L$185*100</f>
        <v>2.5186445475223485</v>
      </c>
      <c r="P169" s="2">
        <f>+O169-N169</f>
        <v>0.27340131942029533</v>
      </c>
      <c r="Q169" s="2">
        <f aca="true" t="shared" si="43" ref="Q169:Q184">+ABS(P169)</f>
        <v>0.27340131942029533</v>
      </c>
      <c r="S169" s="4">
        <v>202.81436450537706</v>
      </c>
      <c r="T169" s="2">
        <v>31802</v>
      </c>
      <c r="U169" s="2">
        <f aca="true" t="shared" si="44" ref="U169:U184">+S169*T169</f>
        <v>6449902.420000001</v>
      </c>
      <c r="V169" s="2">
        <f aca="true" t="shared" si="45" ref="V169:V184">+U169/U$185*100</f>
        <v>2.0562618957015584</v>
      </c>
      <c r="W169" s="2">
        <f aca="true" t="shared" si="46" ref="W169:W184">+T169/T$185*100</f>
        <v>2.493533294808837</v>
      </c>
      <c r="X169" s="2">
        <f>+W169-V169</f>
        <v>0.43727139910727875</v>
      </c>
      <c r="Y169" s="2">
        <f aca="true" t="shared" si="47" ref="Y169:Y184">+ABS(X169)</f>
        <v>0.43727139910727875</v>
      </c>
    </row>
    <row r="170" spans="2:25" ht="12.75">
      <c r="B170" s="2" t="s">
        <v>150</v>
      </c>
      <c r="C170" s="4">
        <v>50.159008023340625</v>
      </c>
      <c r="D170" s="2">
        <v>68768</v>
      </c>
      <c r="E170" s="2">
        <f t="shared" si="36"/>
        <v>1371</v>
      </c>
      <c r="F170" s="2">
        <f t="shared" si="37"/>
        <v>5.391965839174081</v>
      </c>
      <c r="G170" s="2">
        <f t="shared" si="37"/>
        <v>10.003648303538855</v>
      </c>
      <c r="H170" s="2">
        <f t="shared" si="38"/>
        <v>-4.611682464364773</v>
      </c>
      <c r="I170" s="2">
        <f t="shared" si="39"/>
        <v>4.611682464364773</v>
      </c>
      <c r="K170" s="4">
        <v>41.63517026988837</v>
      </c>
      <c r="L170" s="2">
        <v>70770</v>
      </c>
      <c r="M170" s="4">
        <f t="shared" si="40"/>
        <v>2946521</v>
      </c>
      <c r="N170" s="2">
        <f t="shared" si="41"/>
        <v>4.2539735641357055</v>
      </c>
      <c r="O170" s="2">
        <f t="shared" si="42"/>
        <v>5.595143127983068</v>
      </c>
      <c r="P170" s="2">
        <f>+O170-N170</f>
        <v>1.3411695638473624</v>
      </c>
      <c r="Q170" s="2">
        <f t="shared" si="43"/>
        <v>1.3411695638473624</v>
      </c>
      <c r="S170" s="4">
        <v>198.24861141810146</v>
      </c>
      <c r="T170" s="2">
        <v>68768</v>
      </c>
      <c r="U170" s="2">
        <f t="shared" si="44"/>
        <v>13633160.510000002</v>
      </c>
      <c r="V170" s="2">
        <f t="shared" si="45"/>
        <v>4.346321331586319</v>
      </c>
      <c r="W170" s="2">
        <f t="shared" si="46"/>
        <v>5.391965839174081</v>
      </c>
      <c r="X170" s="2">
        <f>+W170-V170</f>
        <v>1.0456445075877623</v>
      </c>
      <c r="Y170" s="2">
        <f t="shared" si="47"/>
        <v>1.0456445075877623</v>
      </c>
    </row>
    <row r="171" spans="2:25" ht="12.75">
      <c r="B171" s="2" t="s">
        <v>161</v>
      </c>
      <c r="C171" s="4">
        <v>61.8421052631579</v>
      </c>
      <c r="D171" s="2">
        <v>15275</v>
      </c>
      <c r="E171" s="2">
        <f t="shared" si="36"/>
        <v>247</v>
      </c>
      <c r="F171" s="2">
        <f t="shared" si="37"/>
        <v>1.1976831984845289</v>
      </c>
      <c r="G171" s="2">
        <f t="shared" si="37"/>
        <v>1.8022619481940898</v>
      </c>
      <c r="H171" s="2">
        <f t="shared" si="38"/>
        <v>-0.6045787497095609</v>
      </c>
      <c r="I171" s="2">
        <f t="shared" si="39"/>
        <v>0.6045787497095609</v>
      </c>
      <c r="K171" s="4">
        <v>40.53084857305575</v>
      </c>
      <c r="L171" s="2">
        <v>15803</v>
      </c>
      <c r="M171" s="4">
        <f t="shared" si="40"/>
        <v>640509</v>
      </c>
      <c r="N171" s="2">
        <f t="shared" si="41"/>
        <v>0.9247204936231564</v>
      </c>
      <c r="O171" s="2">
        <f t="shared" si="42"/>
        <v>1.249400125074416</v>
      </c>
      <c r="P171" s="2">
        <f>+O171-N171</f>
        <v>0.32467963145125955</v>
      </c>
      <c r="Q171" s="2">
        <f t="shared" si="43"/>
        <v>0.32467963145125955</v>
      </c>
      <c r="S171" s="4">
        <v>160.94026671031096</v>
      </c>
      <c r="T171" s="2">
        <v>15275</v>
      </c>
      <c r="U171" s="2">
        <f t="shared" si="44"/>
        <v>2458362.574</v>
      </c>
      <c r="V171" s="2">
        <f t="shared" si="45"/>
        <v>0.7837385680534066</v>
      </c>
      <c r="W171" s="2">
        <f t="shared" si="46"/>
        <v>1.1976831984845289</v>
      </c>
      <c r="X171" s="2">
        <f>+W171-V171</f>
        <v>0.4139446304311223</v>
      </c>
      <c r="Y171" s="2">
        <f t="shared" si="47"/>
        <v>0.4139446304311223</v>
      </c>
    </row>
    <row r="172" spans="2:25" ht="12.75">
      <c r="B172" s="2" t="s">
        <v>164</v>
      </c>
      <c r="C172" s="4">
        <v>194.13772845953002</v>
      </c>
      <c r="D172" s="2">
        <v>297419</v>
      </c>
      <c r="E172" s="2">
        <f t="shared" si="36"/>
        <v>1532</v>
      </c>
      <c r="F172" s="2">
        <f t="shared" si="37"/>
        <v>23.320048393457945</v>
      </c>
      <c r="G172" s="2">
        <f t="shared" si="37"/>
        <v>11.178402043049982</v>
      </c>
      <c r="H172" s="2">
        <f t="shared" si="38"/>
        <v>12.141646350407964</v>
      </c>
      <c r="I172" s="2">
        <f t="shared" si="39"/>
        <v>12.141646350407964</v>
      </c>
      <c r="K172" s="4">
        <v>62.809520811472545</v>
      </c>
      <c r="L172" s="2">
        <v>285900</v>
      </c>
      <c r="M172" s="4">
        <f t="shared" si="40"/>
        <v>17957242</v>
      </c>
      <c r="N172" s="2">
        <f t="shared" si="41"/>
        <v>25.92536511797723</v>
      </c>
      <c r="O172" s="2">
        <f t="shared" si="42"/>
        <v>22.603524378837914</v>
      </c>
      <c r="P172" s="2">
        <f>+O172-N172</f>
        <v>-3.321840739139315</v>
      </c>
      <c r="Q172" s="2">
        <f t="shared" si="43"/>
        <v>3.321840739139315</v>
      </c>
      <c r="S172" s="4">
        <v>312.07118917083307</v>
      </c>
      <c r="T172" s="2">
        <v>297419</v>
      </c>
      <c r="U172" s="2">
        <f t="shared" si="44"/>
        <v>92815901.012</v>
      </c>
      <c r="V172" s="2">
        <f t="shared" si="45"/>
        <v>29.590184182380742</v>
      </c>
      <c r="W172" s="2">
        <f t="shared" si="46"/>
        <v>23.320048393457945</v>
      </c>
      <c r="X172" s="2">
        <f>+W172-V172</f>
        <v>-6.270135788922797</v>
      </c>
      <c r="Y172" s="2">
        <f t="shared" si="47"/>
        <v>6.270135788922797</v>
      </c>
    </row>
    <row r="173" spans="2:25" ht="12.75">
      <c r="B173" s="2" t="s">
        <v>171</v>
      </c>
      <c r="C173" s="4">
        <v>59.48132183908046</v>
      </c>
      <c r="D173" s="2">
        <v>41399</v>
      </c>
      <c r="E173" s="2">
        <f t="shared" si="36"/>
        <v>696</v>
      </c>
      <c r="F173" s="2">
        <f t="shared" si="37"/>
        <v>3.2460154981382003</v>
      </c>
      <c r="G173" s="2">
        <f t="shared" si="37"/>
        <v>5.07843852608537</v>
      </c>
      <c r="H173" s="2">
        <f t="shared" si="38"/>
        <v>-1.8324230279471698</v>
      </c>
      <c r="I173" s="2">
        <f t="shared" si="39"/>
        <v>1.8324230279471698</v>
      </c>
      <c r="K173" s="4">
        <v>39.194415596676734</v>
      </c>
      <c r="L173" s="2">
        <v>42368</v>
      </c>
      <c r="M173" s="4">
        <f t="shared" si="40"/>
        <v>1660588.9999999998</v>
      </c>
      <c r="N173" s="2">
        <f t="shared" si="41"/>
        <v>2.397438099675701</v>
      </c>
      <c r="O173" s="2">
        <f t="shared" si="42"/>
        <v>3.3496541478929864</v>
      </c>
      <c r="P173" s="2">
        <f>+O173-N173</f>
        <v>0.9522160482172852</v>
      </c>
      <c r="Q173" s="2">
        <f t="shared" si="43"/>
        <v>0.9522160482172852</v>
      </c>
      <c r="S173" s="4">
        <v>164.96934650595426</v>
      </c>
      <c r="T173" s="2">
        <v>41399</v>
      </c>
      <c r="U173" s="2">
        <f t="shared" si="44"/>
        <v>6829565.976000001</v>
      </c>
      <c r="V173" s="2">
        <f t="shared" si="45"/>
        <v>2.1773005800960044</v>
      </c>
      <c r="W173" s="2">
        <f t="shared" si="46"/>
        <v>3.2460154981382003</v>
      </c>
      <c r="X173" s="2">
        <f>+W173-V173</f>
        <v>1.068714918042196</v>
      </c>
      <c r="Y173" s="2">
        <f t="shared" si="47"/>
        <v>1.068714918042196</v>
      </c>
    </row>
    <row r="174" spans="2:25" ht="12.75">
      <c r="B174" s="2" t="s">
        <v>274</v>
      </c>
      <c r="C174" s="4">
        <v>83.13816689466485</v>
      </c>
      <c r="D174" s="2">
        <v>60774</v>
      </c>
      <c r="E174" s="2">
        <f t="shared" si="36"/>
        <v>731</v>
      </c>
      <c r="F174" s="2">
        <f t="shared" si="37"/>
        <v>4.765171764628397</v>
      </c>
      <c r="G174" s="2">
        <f t="shared" si="37"/>
        <v>5.33381977380518</v>
      </c>
      <c r="H174" s="2">
        <f t="shared" si="38"/>
        <v>-0.5686480091767834</v>
      </c>
      <c r="I174" s="2">
        <f t="shared" si="39"/>
        <v>0.5686480091767834</v>
      </c>
      <c r="K174" s="4">
        <v>52.27738970588236</v>
      </c>
      <c r="L174" s="2">
        <v>59840</v>
      </c>
      <c r="M174" s="4">
        <f t="shared" si="40"/>
        <v>3128279</v>
      </c>
      <c r="N174" s="2">
        <f t="shared" si="41"/>
        <v>4.51638259738888</v>
      </c>
      <c r="O174" s="2">
        <f t="shared" si="42"/>
        <v>4.731006991359429</v>
      </c>
      <c r="P174" s="2">
        <f>+O174-N174</f>
        <v>0.21462439397054922</v>
      </c>
      <c r="Q174" s="2">
        <f t="shared" si="43"/>
        <v>0.21462439397054922</v>
      </c>
      <c r="S174" s="4">
        <v>239.53442238457234</v>
      </c>
      <c r="T174" s="2">
        <v>60774</v>
      </c>
      <c r="U174" s="2">
        <f t="shared" si="44"/>
        <v>14557464.986</v>
      </c>
      <c r="V174" s="2">
        <f t="shared" si="45"/>
        <v>4.640994328208986</v>
      </c>
      <c r="W174" s="2">
        <f t="shared" si="46"/>
        <v>4.765171764628397</v>
      </c>
      <c r="X174" s="2">
        <f>+W174-V174</f>
        <v>0.12417743641941037</v>
      </c>
      <c r="Y174" s="2">
        <f t="shared" si="47"/>
        <v>0.12417743641941037</v>
      </c>
    </row>
    <row r="175" spans="2:25" ht="12.75">
      <c r="B175" s="2" t="s">
        <v>147</v>
      </c>
      <c r="C175" s="4">
        <v>68.69428007889546</v>
      </c>
      <c r="D175" s="2">
        <v>34828</v>
      </c>
      <c r="E175" s="2">
        <f t="shared" si="36"/>
        <v>507</v>
      </c>
      <c r="F175" s="2">
        <f t="shared" si="37"/>
        <v>2.730796100610093</v>
      </c>
      <c r="G175" s="2">
        <f t="shared" si="37"/>
        <v>3.699379788398395</v>
      </c>
      <c r="H175" s="2">
        <f t="shared" si="38"/>
        <v>-0.9685836877883021</v>
      </c>
      <c r="I175" s="2">
        <f t="shared" si="39"/>
        <v>0.9685836877883021</v>
      </c>
      <c r="K175" s="4">
        <v>67.28408989432951</v>
      </c>
      <c r="L175" s="2">
        <v>33595</v>
      </c>
      <c r="M175" s="4">
        <f t="shared" si="40"/>
        <v>2260409</v>
      </c>
      <c r="N175" s="2">
        <f t="shared" si="41"/>
        <v>3.2634147627437327</v>
      </c>
      <c r="O175" s="2">
        <f t="shared" si="42"/>
        <v>2.6560524711684494</v>
      </c>
      <c r="P175" s="2">
        <f>+O175-N175</f>
        <v>-0.6073622915752832</v>
      </c>
      <c r="Q175" s="2">
        <f t="shared" si="43"/>
        <v>0.6073622915752832</v>
      </c>
      <c r="S175" s="4">
        <v>296.7617502584128</v>
      </c>
      <c r="T175" s="2">
        <v>34828</v>
      </c>
      <c r="U175" s="2">
        <f t="shared" si="44"/>
        <v>10335618.238000002</v>
      </c>
      <c r="V175" s="2">
        <f t="shared" si="45"/>
        <v>3.295047981720858</v>
      </c>
      <c r="W175" s="2">
        <f t="shared" si="46"/>
        <v>2.730796100610093</v>
      </c>
      <c r="X175" s="2">
        <f>+W175-V175</f>
        <v>-0.5642518811107653</v>
      </c>
      <c r="Y175" s="2">
        <f t="shared" si="47"/>
        <v>0.5642518811107653</v>
      </c>
    </row>
    <row r="176" spans="2:25" ht="12.75">
      <c r="B176" s="2" t="s">
        <v>151</v>
      </c>
      <c r="C176" s="4">
        <v>78</v>
      </c>
      <c r="D176" s="2">
        <v>90558</v>
      </c>
      <c r="E176" s="2">
        <f t="shared" si="36"/>
        <v>1161</v>
      </c>
      <c r="F176" s="2">
        <f t="shared" si="37"/>
        <v>7.1004775835261515</v>
      </c>
      <c r="G176" s="2">
        <f t="shared" si="37"/>
        <v>8.471360817219994</v>
      </c>
      <c r="H176" s="2">
        <f t="shared" si="38"/>
        <v>-1.3708832336938421</v>
      </c>
      <c r="I176" s="2">
        <f t="shared" si="39"/>
        <v>1.3708832336938421</v>
      </c>
      <c r="K176" s="4">
        <v>60.79204105097305</v>
      </c>
      <c r="L176" s="2">
        <v>93932</v>
      </c>
      <c r="M176" s="4">
        <f t="shared" si="40"/>
        <v>5710318</v>
      </c>
      <c r="N176" s="2">
        <f t="shared" si="41"/>
        <v>8.24414345419845</v>
      </c>
      <c r="O176" s="2">
        <f t="shared" si="42"/>
        <v>7.4263527525463555</v>
      </c>
      <c r="P176" s="2">
        <f>+O176-N176</f>
        <v>-0.8177907016520951</v>
      </c>
      <c r="Q176" s="2">
        <f t="shared" si="43"/>
        <v>0.8177907016520951</v>
      </c>
      <c r="S176" s="4">
        <v>276.7034968307604</v>
      </c>
      <c r="T176" s="2">
        <v>90558</v>
      </c>
      <c r="U176" s="2">
        <f t="shared" si="44"/>
        <v>25057715.266</v>
      </c>
      <c r="V176" s="2">
        <f t="shared" si="45"/>
        <v>7.988527847343003</v>
      </c>
      <c r="W176" s="2">
        <f t="shared" si="46"/>
        <v>7.1004775835261515</v>
      </c>
      <c r="X176" s="2">
        <f>+W176-V176</f>
        <v>-0.8880502638168517</v>
      </c>
      <c r="Y176" s="2">
        <f t="shared" si="47"/>
        <v>0.8880502638168517</v>
      </c>
    </row>
    <row r="177" spans="2:25" ht="12.75">
      <c r="B177" s="2" t="s">
        <v>278</v>
      </c>
      <c r="C177" s="4">
        <v>57.202312138728324</v>
      </c>
      <c r="D177" s="2">
        <v>79168</v>
      </c>
      <c r="E177" s="2">
        <f t="shared" si="36"/>
        <v>1384</v>
      </c>
      <c r="F177" s="2">
        <f t="shared" si="37"/>
        <v>6.207409718993335</v>
      </c>
      <c r="G177" s="2">
        <f t="shared" si="37"/>
        <v>10.09850419554907</v>
      </c>
      <c r="H177" s="2">
        <f t="shared" si="38"/>
        <v>-3.891094476555735</v>
      </c>
      <c r="I177" s="2">
        <f t="shared" si="39"/>
        <v>3.891094476555735</v>
      </c>
      <c r="K177" s="4">
        <v>58.640410747565504</v>
      </c>
      <c r="L177" s="2">
        <v>81023</v>
      </c>
      <c r="M177" s="4">
        <f t="shared" si="40"/>
        <v>4751222</v>
      </c>
      <c r="N177" s="2">
        <f t="shared" si="41"/>
        <v>6.859470129464536</v>
      </c>
      <c r="O177" s="2">
        <f t="shared" si="42"/>
        <v>6.405755004360211</v>
      </c>
      <c r="P177" s="2">
        <f>+O177-N177</f>
        <v>-0.453715125104325</v>
      </c>
      <c r="Q177" s="2">
        <f t="shared" si="43"/>
        <v>0.453715125104325</v>
      </c>
      <c r="S177" s="4">
        <v>238.41043982417133</v>
      </c>
      <c r="T177" s="2">
        <v>79168</v>
      </c>
      <c r="U177" s="2">
        <f t="shared" si="44"/>
        <v>18874477.699999996</v>
      </c>
      <c r="V177" s="2">
        <f t="shared" si="45"/>
        <v>6.01728007162297</v>
      </c>
      <c r="W177" s="2">
        <f t="shared" si="46"/>
        <v>6.207409718993335</v>
      </c>
      <c r="X177" s="2">
        <f>+W177-V177</f>
        <v>0.19012964737036508</v>
      </c>
      <c r="Y177" s="2">
        <f t="shared" si="47"/>
        <v>0.19012964737036508</v>
      </c>
    </row>
    <row r="178" spans="2:25" ht="12.75">
      <c r="B178" s="2" t="s">
        <v>160</v>
      </c>
      <c r="C178" s="4">
        <v>138.60227272727272</v>
      </c>
      <c r="D178" s="2">
        <v>73182</v>
      </c>
      <c r="E178" s="2">
        <f t="shared" si="36"/>
        <v>528</v>
      </c>
      <c r="F178" s="2">
        <f t="shared" si="37"/>
        <v>5.73805903970506</v>
      </c>
      <c r="G178" s="2">
        <f t="shared" si="37"/>
        <v>3.852608537030281</v>
      </c>
      <c r="H178" s="2">
        <f t="shared" si="38"/>
        <v>1.8854505026747792</v>
      </c>
      <c r="I178" s="2">
        <f t="shared" si="39"/>
        <v>1.8854505026747792</v>
      </c>
      <c r="K178" s="4">
        <v>53.38687470683994</v>
      </c>
      <c r="L178" s="2">
        <v>72486</v>
      </c>
      <c r="M178" s="4">
        <f t="shared" si="40"/>
        <v>3869801</v>
      </c>
      <c r="N178" s="2">
        <f t="shared" si="41"/>
        <v>5.586938342698361</v>
      </c>
      <c r="O178" s="2">
        <f t="shared" si="42"/>
        <v>5.730811710823523</v>
      </c>
      <c r="P178" s="2">
        <f>+O178-N178</f>
        <v>0.1438733681251616</v>
      </c>
      <c r="Q178" s="2">
        <f t="shared" si="43"/>
        <v>0.1438733681251616</v>
      </c>
      <c r="S178" s="4">
        <v>238.52415152633165</v>
      </c>
      <c r="T178" s="2">
        <v>73182</v>
      </c>
      <c r="U178" s="2">
        <f t="shared" si="44"/>
        <v>17455674.457000002</v>
      </c>
      <c r="V178" s="2">
        <f t="shared" si="45"/>
        <v>5.564958337726307</v>
      </c>
      <c r="W178" s="2">
        <f t="shared" si="46"/>
        <v>5.73805903970506</v>
      </c>
      <c r="X178" s="2">
        <f>+W178-V178</f>
        <v>0.17310070197875316</v>
      </c>
      <c r="Y178" s="2">
        <f t="shared" si="47"/>
        <v>0.17310070197875316</v>
      </c>
    </row>
    <row r="179" spans="2:25" ht="12.75">
      <c r="B179" s="2" t="s">
        <v>163</v>
      </c>
      <c r="C179" s="4">
        <v>56.66757493188011</v>
      </c>
      <c r="D179" s="2">
        <v>41594</v>
      </c>
      <c r="E179" s="2">
        <f t="shared" si="36"/>
        <v>734</v>
      </c>
      <c r="F179" s="2">
        <f t="shared" si="37"/>
        <v>3.2613050708848115</v>
      </c>
      <c r="G179" s="2">
        <f t="shared" si="37"/>
        <v>5.355709595038307</v>
      </c>
      <c r="H179" s="2">
        <f t="shared" si="38"/>
        <v>-2.094404524153495</v>
      </c>
      <c r="I179" s="2">
        <f t="shared" si="39"/>
        <v>2.094404524153495</v>
      </c>
      <c r="K179" s="4">
        <v>50.513945227455025</v>
      </c>
      <c r="L179" s="2">
        <v>43635</v>
      </c>
      <c r="M179" s="4">
        <f t="shared" si="40"/>
        <v>2204176</v>
      </c>
      <c r="N179" s="2">
        <f t="shared" si="41"/>
        <v>3.182229631047049</v>
      </c>
      <c r="O179" s="2">
        <f t="shared" si="42"/>
        <v>3.4498243661091026</v>
      </c>
      <c r="P179" s="2">
        <f>+O179-N179</f>
        <v>0.2675947350620538</v>
      </c>
      <c r="Q179" s="2">
        <f t="shared" si="43"/>
        <v>0.2675947350620538</v>
      </c>
      <c r="S179" s="4">
        <v>198.31871462230131</v>
      </c>
      <c r="T179" s="2">
        <v>41594</v>
      </c>
      <c r="U179" s="2">
        <f t="shared" si="44"/>
        <v>8248868.616000001</v>
      </c>
      <c r="V179" s="2">
        <f t="shared" si="45"/>
        <v>2.6297815243116887</v>
      </c>
      <c r="W179" s="2">
        <f t="shared" si="46"/>
        <v>3.2613050708848115</v>
      </c>
      <c r="X179" s="2">
        <f>+W179-V179</f>
        <v>0.6315235465731228</v>
      </c>
      <c r="Y179" s="2">
        <f t="shared" si="47"/>
        <v>0.6315235465731228</v>
      </c>
    </row>
    <row r="180" spans="2:25" ht="12.75">
      <c r="B180" s="2" t="s">
        <v>167</v>
      </c>
      <c r="C180" s="4">
        <v>113.1488</v>
      </c>
      <c r="D180" s="2">
        <v>70718</v>
      </c>
      <c r="E180" s="2">
        <f t="shared" si="36"/>
        <v>625</v>
      </c>
      <c r="F180" s="2">
        <f t="shared" si="37"/>
        <v>5.544861566640191</v>
      </c>
      <c r="G180" s="2">
        <f t="shared" si="37"/>
        <v>4.560379423568041</v>
      </c>
      <c r="H180" s="2">
        <f t="shared" si="38"/>
        <v>0.9844821430721495</v>
      </c>
      <c r="I180" s="2">
        <f t="shared" si="39"/>
        <v>0.9844821430721495</v>
      </c>
      <c r="K180" s="4">
        <v>44.171932536893884</v>
      </c>
      <c r="L180" s="2">
        <v>71150</v>
      </c>
      <c r="M180" s="4">
        <f t="shared" si="40"/>
        <v>3142833</v>
      </c>
      <c r="N180" s="2">
        <f t="shared" si="41"/>
        <v>4.537394608249292</v>
      </c>
      <c r="O180" s="2">
        <f t="shared" si="42"/>
        <v>5.6251862873533325</v>
      </c>
      <c r="P180" s="2">
        <f>+O180-N180</f>
        <v>1.0877916791040407</v>
      </c>
      <c r="Q180" s="2">
        <f t="shared" si="43"/>
        <v>1.0877916791040407</v>
      </c>
      <c r="S180" s="4">
        <v>185.68666537515202</v>
      </c>
      <c r="T180" s="2">
        <v>70718</v>
      </c>
      <c r="U180" s="2">
        <f t="shared" si="44"/>
        <v>13131389.602</v>
      </c>
      <c r="V180" s="2">
        <f t="shared" si="45"/>
        <v>4.186354198549913</v>
      </c>
      <c r="W180" s="2">
        <f t="shared" si="46"/>
        <v>5.544861566640191</v>
      </c>
      <c r="X180" s="2">
        <f>+W180-V180</f>
        <v>1.3585073680902777</v>
      </c>
      <c r="Y180" s="2">
        <f t="shared" si="47"/>
        <v>1.3585073680902777</v>
      </c>
    </row>
    <row r="181" spans="2:25" ht="12.75">
      <c r="B181" s="2" t="s">
        <v>170</v>
      </c>
      <c r="C181" s="4">
        <v>88.39787798408489</v>
      </c>
      <c r="D181" s="2">
        <v>33326</v>
      </c>
      <c r="E181" s="2">
        <f t="shared" si="36"/>
        <v>377</v>
      </c>
      <c r="F181" s="2">
        <f t="shared" si="37"/>
        <v>2.613027186428505</v>
      </c>
      <c r="G181" s="2">
        <f t="shared" si="37"/>
        <v>2.750820868296242</v>
      </c>
      <c r="H181" s="2">
        <f t="shared" si="38"/>
        <v>-0.13779368186773722</v>
      </c>
      <c r="I181" s="2">
        <f t="shared" si="39"/>
        <v>0.13779368186773722</v>
      </c>
      <c r="K181" s="4">
        <v>41.97099576207508</v>
      </c>
      <c r="L181" s="2">
        <v>33271</v>
      </c>
      <c r="M181" s="4">
        <f t="shared" si="40"/>
        <v>1396417</v>
      </c>
      <c r="N181" s="2">
        <f t="shared" si="41"/>
        <v>2.016045703563521</v>
      </c>
      <c r="O181" s="2">
        <f t="shared" si="42"/>
        <v>2.630436724758014</v>
      </c>
      <c r="P181" s="2">
        <f>+O181-N181</f>
        <v>0.6143910211944932</v>
      </c>
      <c r="Q181" s="2">
        <f t="shared" si="43"/>
        <v>0.6143910211944932</v>
      </c>
      <c r="S181" s="4">
        <v>152.04933160295263</v>
      </c>
      <c r="T181" s="2">
        <v>33326</v>
      </c>
      <c r="U181" s="2">
        <f t="shared" si="44"/>
        <v>5067196.024999999</v>
      </c>
      <c r="V181" s="2">
        <f t="shared" si="45"/>
        <v>1.6154480216551705</v>
      </c>
      <c r="W181" s="2">
        <f t="shared" si="46"/>
        <v>2.613027186428505</v>
      </c>
      <c r="X181" s="2">
        <f>+W181-V181</f>
        <v>0.9975791647733343</v>
      </c>
      <c r="Y181" s="2">
        <f t="shared" si="47"/>
        <v>0.9975791647733343</v>
      </c>
    </row>
    <row r="182" spans="2:25" ht="12.75">
      <c r="B182" s="2" t="s">
        <v>173</v>
      </c>
      <c r="C182" s="4">
        <v>67.2514367816092</v>
      </c>
      <c r="D182" s="2">
        <v>46807</v>
      </c>
      <c r="E182" s="2">
        <f t="shared" si="36"/>
        <v>696</v>
      </c>
      <c r="F182" s="2">
        <f t="shared" si="37"/>
        <v>3.6700463156442127</v>
      </c>
      <c r="G182" s="2">
        <f t="shared" si="37"/>
        <v>5.07843852608537</v>
      </c>
      <c r="H182" s="2">
        <f t="shared" si="38"/>
        <v>-1.4083922104411575</v>
      </c>
      <c r="I182" s="2">
        <f t="shared" si="39"/>
        <v>1.4083922104411575</v>
      </c>
      <c r="K182" s="4">
        <v>43.13506007111747</v>
      </c>
      <c r="L182" s="2">
        <v>47527</v>
      </c>
      <c r="M182" s="4">
        <f t="shared" si="40"/>
        <v>2050080</v>
      </c>
      <c r="N182" s="2">
        <f t="shared" si="41"/>
        <v>2.95975698946769</v>
      </c>
      <c r="O182" s="2">
        <f t="shared" si="42"/>
        <v>3.757529566817172</v>
      </c>
      <c r="P182" s="2">
        <f>+O182-N182</f>
        <v>0.7977725773494821</v>
      </c>
      <c r="Q182" s="2">
        <f t="shared" si="43"/>
        <v>0.7977725773494821</v>
      </c>
      <c r="S182" s="4">
        <v>174.14325385091976</v>
      </c>
      <c r="T182" s="2">
        <v>46807</v>
      </c>
      <c r="U182" s="2">
        <f t="shared" si="44"/>
        <v>8151123.283000002</v>
      </c>
      <c r="V182" s="2">
        <f t="shared" si="45"/>
        <v>2.598619811987588</v>
      </c>
      <c r="W182" s="2">
        <f t="shared" si="46"/>
        <v>3.6700463156442127</v>
      </c>
      <c r="X182" s="2">
        <f>+W182-V182</f>
        <v>1.0714265036566246</v>
      </c>
      <c r="Y182" s="2">
        <f t="shared" si="47"/>
        <v>1.0714265036566246</v>
      </c>
    </row>
    <row r="183" spans="2:25" ht="12.75">
      <c r="B183" s="2" t="s">
        <v>174</v>
      </c>
      <c r="C183" s="4">
        <v>156.49374130737135</v>
      </c>
      <c r="D183" s="2">
        <v>225038</v>
      </c>
      <c r="E183" s="2">
        <f t="shared" si="36"/>
        <v>1438</v>
      </c>
      <c r="F183" s="2">
        <f t="shared" si="37"/>
        <v>17.644794214112043</v>
      </c>
      <c r="G183" s="2">
        <f t="shared" si="37"/>
        <v>10.492520977745349</v>
      </c>
      <c r="H183" s="2">
        <f t="shared" si="38"/>
        <v>7.152273236366694</v>
      </c>
      <c r="I183" s="2">
        <f t="shared" si="39"/>
        <v>7.152273236366694</v>
      </c>
      <c r="K183" s="4">
        <v>61.29977632779324</v>
      </c>
      <c r="L183" s="2">
        <v>215941</v>
      </c>
      <c r="M183" s="4">
        <f t="shared" si="40"/>
        <v>13237135</v>
      </c>
      <c r="N183" s="2">
        <f t="shared" si="41"/>
        <v>19.11081657143984</v>
      </c>
      <c r="O183" s="2">
        <f t="shared" si="42"/>
        <v>17.07249967782665</v>
      </c>
      <c r="P183" s="2">
        <f>+O183-N183</f>
        <v>-2.0383168936131923</v>
      </c>
      <c r="Q183" s="2">
        <f t="shared" si="43"/>
        <v>2.0383168936131923</v>
      </c>
      <c r="S183" s="4">
        <v>266.3457167900532</v>
      </c>
      <c r="T183" s="2">
        <v>225038</v>
      </c>
      <c r="U183" s="2">
        <f t="shared" si="44"/>
        <v>59937907.41499999</v>
      </c>
      <c r="V183" s="2">
        <f t="shared" si="45"/>
        <v>19.10851158668418</v>
      </c>
      <c r="W183" s="2">
        <f t="shared" si="46"/>
        <v>17.644794214112043</v>
      </c>
      <c r="X183" s="2">
        <f>+W183-V183</f>
        <v>-1.4637173725721375</v>
      </c>
      <c r="Y183" s="2">
        <f t="shared" si="47"/>
        <v>1.4637173725721375</v>
      </c>
    </row>
    <row r="184" spans="2:25" ht="12.75">
      <c r="B184" s="2" t="s">
        <v>179</v>
      </c>
      <c r="C184" s="4">
        <v>63.570747217806044</v>
      </c>
      <c r="D184" s="2">
        <v>39986</v>
      </c>
      <c r="E184" s="2">
        <f t="shared" si="36"/>
        <v>629</v>
      </c>
      <c r="F184" s="2">
        <f t="shared" si="37"/>
        <v>3.1352249017742957</v>
      </c>
      <c r="G184" s="2">
        <f t="shared" si="37"/>
        <v>4.589565851878876</v>
      </c>
      <c r="H184" s="2">
        <f t="shared" si="38"/>
        <v>-1.4543409501045805</v>
      </c>
      <c r="I184" s="2">
        <f t="shared" si="39"/>
        <v>1.4543409501045805</v>
      </c>
      <c r="K184" s="4">
        <v>43.65781501929936</v>
      </c>
      <c r="L184" s="2">
        <v>40934</v>
      </c>
      <c r="M184" s="4">
        <f t="shared" si="40"/>
        <v>1787089.0000000002</v>
      </c>
      <c r="N184" s="2">
        <f t="shared" si="41"/>
        <v>2.5800696355999886</v>
      </c>
      <c r="O184" s="2">
        <f t="shared" si="42"/>
        <v>3.236280751743096</v>
      </c>
      <c r="P184" s="2">
        <f>+O184-N184</f>
        <v>0.6562111161431075</v>
      </c>
      <c r="Q184" s="2">
        <f t="shared" si="43"/>
        <v>0.6562111161431075</v>
      </c>
      <c r="S184" s="4">
        <v>169.8846864902716</v>
      </c>
      <c r="T184" s="2">
        <v>39986</v>
      </c>
      <c r="U184" s="2">
        <f t="shared" si="44"/>
        <v>6793009.074</v>
      </c>
      <c r="V184" s="2">
        <f t="shared" si="45"/>
        <v>2.1656460526764256</v>
      </c>
      <c r="W184" s="2">
        <f t="shared" si="46"/>
        <v>3.1352249017742957</v>
      </c>
      <c r="X184" s="2">
        <f>+W184-V184</f>
        <v>0.9695788490978701</v>
      </c>
      <c r="Y184" s="2">
        <f t="shared" si="47"/>
        <v>0.9695788490978701</v>
      </c>
    </row>
    <row r="185" spans="2:25" ht="12.75">
      <c r="B185" s="2" t="s">
        <v>7</v>
      </c>
      <c r="D185" s="2">
        <f>SUM(D168:D184)</f>
        <v>1275379</v>
      </c>
      <c r="E185" s="2">
        <f>SUM(E168:E184)</f>
        <v>13705</v>
      </c>
      <c r="I185" s="2">
        <f>SUM(I168:I184)</f>
        <v>44.32770446504317</v>
      </c>
      <c r="L185" s="2">
        <f>SUM(L168:L184)</f>
        <v>1264847</v>
      </c>
      <c r="M185" s="4">
        <f>SUM(M168:M184)</f>
        <v>69265146</v>
      </c>
      <c r="Q185" s="2">
        <f>SUM(Q168:Q184)</f>
        <v>14.47805150216842</v>
      </c>
      <c r="T185" s="2">
        <f>SUM(T168:T184)</f>
        <v>1275379</v>
      </c>
      <c r="U185" s="2">
        <f>SUM(U168:U184)</f>
        <v>313671251.385</v>
      </c>
      <c r="Y185" s="2">
        <f>SUM(Y168:Y184)</f>
        <v>18.37231061284511</v>
      </c>
    </row>
    <row r="186" spans="2:19" ht="12.75">
      <c r="B186" s="2" t="s">
        <v>309</v>
      </c>
      <c r="C186" s="8">
        <f>+I185/2</f>
        <v>22.163852232521585</v>
      </c>
      <c r="K186" s="8">
        <f>+Q185/2</f>
        <v>7.23902575108421</v>
      </c>
      <c r="S186" s="8">
        <f>+Y185/2</f>
        <v>9.186155306422554</v>
      </c>
    </row>
    <row r="188" spans="2:3" ht="12.75">
      <c r="B188" s="2" t="s">
        <v>309</v>
      </c>
      <c r="C188" s="2" t="s">
        <v>316</v>
      </c>
    </row>
    <row r="189" ht="12.75">
      <c r="C189" s="2" t="s">
        <v>317</v>
      </c>
    </row>
    <row r="190" ht="12.75">
      <c r="C190" s="2" t="s">
        <v>319</v>
      </c>
    </row>
    <row r="191" ht="12.75">
      <c r="C191" s="2" t="s">
        <v>321</v>
      </c>
    </row>
    <row r="192" ht="12.75">
      <c r="C192" s="2" t="s">
        <v>320</v>
      </c>
    </row>
    <row r="193" ht="12.75">
      <c r="C193" s="2" t="s">
        <v>322</v>
      </c>
    </row>
    <row r="194" ht="12.75">
      <c r="C194" s="2" t="s">
        <v>318</v>
      </c>
    </row>
  </sheetData>
  <sheetProtection/>
  <printOptions/>
  <pageMargins left="0.75" right="0.75" top="1" bottom="1" header="0.5" footer="0.5"/>
  <pageSetup horizontalDpi="1200" verticalDpi="1200" orientation="portrait" r:id="rId2"/>
  <drawing r:id="rId1"/>
</worksheet>
</file>

<file path=xl/worksheets/sheet3.xml><?xml version="1.0" encoding="utf-8"?>
<worksheet xmlns="http://schemas.openxmlformats.org/spreadsheetml/2006/main" xmlns:r="http://schemas.openxmlformats.org/officeDocument/2006/relationships">
  <dimension ref="A1:AJ174"/>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16.75390625" defaultRowHeight="12.75"/>
  <cols>
    <col min="1" max="1" width="22.375" style="2" bestFit="1" customWidth="1"/>
    <col min="2" max="2" width="14.875" style="2" bestFit="1" customWidth="1"/>
    <col min="3" max="16384" width="16.75390625" style="2" customWidth="1"/>
  </cols>
  <sheetData>
    <row r="1" spans="1:36" s="7" customFormat="1" ht="51.75" thickBot="1">
      <c r="A1" s="7" t="s">
        <v>251</v>
      </c>
      <c r="B1" s="7" t="s">
        <v>293</v>
      </c>
      <c r="C1" s="7" t="s">
        <v>252</v>
      </c>
      <c r="D1" s="7" t="s">
        <v>254</v>
      </c>
      <c r="E1" s="7" t="s">
        <v>255</v>
      </c>
      <c r="F1" s="7" t="s">
        <v>253</v>
      </c>
      <c r="G1" s="7" t="s">
        <v>256</v>
      </c>
      <c r="H1" s="7" t="s">
        <v>257</v>
      </c>
      <c r="I1" s="7" t="s">
        <v>231</v>
      </c>
      <c r="J1" s="7" t="s">
        <v>258</v>
      </c>
      <c r="K1" s="7" t="s">
        <v>259</v>
      </c>
      <c r="L1" s="7" t="s">
        <v>260</v>
      </c>
      <c r="M1" s="7" t="s">
        <v>261</v>
      </c>
      <c r="N1" s="7" t="s">
        <v>262</v>
      </c>
      <c r="O1" s="7" t="s">
        <v>263</v>
      </c>
      <c r="P1" s="7" t="s">
        <v>232</v>
      </c>
      <c r="Q1" s="7" t="s">
        <v>65</v>
      </c>
      <c r="R1" s="7" t="s">
        <v>66</v>
      </c>
      <c r="S1" s="7" t="s">
        <v>233</v>
      </c>
      <c r="T1" s="7" t="s">
        <v>234</v>
      </c>
      <c r="U1" s="7" t="s">
        <v>264</v>
      </c>
      <c r="V1" s="7" t="s">
        <v>265</v>
      </c>
      <c r="W1" s="7" t="s">
        <v>271</v>
      </c>
      <c r="X1" s="7" t="s">
        <v>272</v>
      </c>
      <c r="Y1" s="7" t="s">
        <v>266</v>
      </c>
      <c r="Z1" s="7" t="s">
        <v>238</v>
      </c>
      <c r="AA1" s="7" t="s">
        <v>267</v>
      </c>
      <c r="AB1" s="7" t="s">
        <v>268</v>
      </c>
      <c r="AC1" s="7" t="s">
        <v>230</v>
      </c>
      <c r="AD1" s="7" t="s">
        <v>235</v>
      </c>
      <c r="AE1" s="7" t="s">
        <v>236</v>
      </c>
      <c r="AF1" s="7" t="s">
        <v>237</v>
      </c>
      <c r="AG1" s="7" t="s">
        <v>239</v>
      </c>
      <c r="AH1" s="7" t="s">
        <v>229</v>
      </c>
      <c r="AI1" s="7" t="s">
        <v>269</v>
      </c>
      <c r="AJ1" s="7" t="s">
        <v>270</v>
      </c>
    </row>
    <row r="2" spans="1:36" ht="13.5" thickTop="1">
      <c r="A2" s="2" t="s">
        <v>142</v>
      </c>
      <c r="B2" s="2" t="s">
        <v>283</v>
      </c>
      <c r="D2" s="2">
        <v>27100536</v>
      </c>
      <c r="E2" s="2">
        <v>36296400</v>
      </c>
      <c r="F2" s="5">
        <v>55.59599301534785</v>
      </c>
      <c r="G2" s="2">
        <v>6263747</v>
      </c>
      <c r="I2" s="5">
        <v>25.25</v>
      </c>
      <c r="J2" s="2">
        <v>8968064</v>
      </c>
      <c r="K2" s="2">
        <v>13467695</v>
      </c>
      <c r="N2" s="1">
        <v>190840.40380157516</v>
      </c>
      <c r="P2" s="5">
        <v>1.55900001525879</v>
      </c>
      <c r="S2" s="5">
        <v>1247.753117711312</v>
      </c>
      <c r="T2" s="5">
        <v>1758.4656362221167</v>
      </c>
      <c r="U2" s="2">
        <v>17644266</v>
      </c>
      <c r="W2" s="2">
        <v>15855184</v>
      </c>
      <c r="X2" s="2">
        <v>19514114</v>
      </c>
      <c r="Y2" s="2">
        <v>927101</v>
      </c>
      <c r="Z2" s="5">
        <v>64.13</v>
      </c>
      <c r="AA2" s="5">
        <v>33.211</v>
      </c>
      <c r="AB2" s="2">
        <v>-314602</v>
      </c>
      <c r="AC2" s="5">
        <v>35.67570397161504</v>
      </c>
      <c r="AD2" s="5">
        <v>38.773998260498</v>
      </c>
      <c r="AE2" s="5">
        <v>17.4570007324219</v>
      </c>
      <c r="AF2" s="5">
        <v>43.7680015563965</v>
      </c>
      <c r="AG2" s="5">
        <v>89.9970016479492</v>
      </c>
      <c r="AH2" s="5">
        <v>97.7</v>
      </c>
      <c r="AI2" s="2">
        <v>23929713</v>
      </c>
      <c r="AJ2" s="2">
        <v>1577</v>
      </c>
    </row>
    <row r="3" spans="1:36" ht="12.75">
      <c r="A3" s="2" t="s">
        <v>189</v>
      </c>
      <c r="B3" s="2" t="s">
        <v>190</v>
      </c>
      <c r="D3" s="2">
        <v>2970017</v>
      </c>
      <c r="E3" s="2">
        <v>2873457</v>
      </c>
      <c r="F3" s="5">
        <v>99.94633043478261</v>
      </c>
      <c r="G3" s="2">
        <v>1452398</v>
      </c>
      <c r="I3" s="5">
        <v>59.383001033250196</v>
      </c>
      <c r="J3" s="2">
        <v>1250367</v>
      </c>
      <c r="K3" s="2">
        <v>1323346</v>
      </c>
      <c r="N3" s="1">
        <v>199633.59025943774</v>
      </c>
      <c r="P3" s="5">
        <v>13.75</v>
      </c>
      <c r="S3" s="5">
        <v>8450.917782382223</v>
      </c>
      <c r="T3" s="5">
        <v>11803.281802256519</v>
      </c>
      <c r="U3" s="2">
        <v>1409327</v>
      </c>
      <c r="W3" s="2">
        <v>518036</v>
      </c>
      <c r="X3" s="2">
        <v>1972416</v>
      </c>
      <c r="Y3" s="2">
        <v>383005</v>
      </c>
      <c r="Z3" s="5">
        <v>78.333</v>
      </c>
      <c r="AA3" s="5">
        <v>11.934</v>
      </c>
      <c r="AB3" s="2">
        <v>-69998</v>
      </c>
      <c r="AC3" s="5">
        <v>41.68214510793096</v>
      </c>
      <c r="AD3" s="5">
        <v>19.3519992828369</v>
      </c>
      <c r="AE3" s="5">
        <v>38.2039985656738</v>
      </c>
      <c r="AF3" s="5">
        <v>42.4440002441406</v>
      </c>
      <c r="AG3" s="5">
        <v>57.8470001220703</v>
      </c>
      <c r="AH3" s="5">
        <v>100</v>
      </c>
      <c r="AI3" s="2">
        <v>3625699</v>
      </c>
      <c r="AJ3" s="2">
        <v>1273</v>
      </c>
    </row>
    <row r="4" spans="1:36" ht="12.75">
      <c r="A4" s="2" t="s">
        <v>67</v>
      </c>
      <c r="B4" s="2" t="s">
        <v>283</v>
      </c>
      <c r="D4" s="2">
        <v>34166972</v>
      </c>
      <c r="E4" s="2">
        <v>41389198</v>
      </c>
      <c r="F4" s="5">
        <v>17.377714612006347</v>
      </c>
      <c r="G4" s="2">
        <v>22327433</v>
      </c>
      <c r="I4" s="5">
        <v>72.05200013781374</v>
      </c>
      <c r="J4" s="2">
        <v>10404063</v>
      </c>
      <c r="K4" s="2">
        <v>12047901</v>
      </c>
      <c r="N4" s="1">
        <v>1434720.2837311623</v>
      </c>
      <c r="P4" s="5">
        <v>11.996000289917</v>
      </c>
      <c r="S4" s="5">
        <v>12619.626101849493</v>
      </c>
      <c r="T4" s="5">
        <v>13876.294641622246</v>
      </c>
      <c r="U4" s="2">
        <v>20482430</v>
      </c>
      <c r="W4" s="2">
        <v>12267589</v>
      </c>
      <c r="X4" s="2">
        <v>26564914</v>
      </c>
      <c r="Y4" s="2">
        <v>2556696</v>
      </c>
      <c r="Z4" s="5">
        <v>76.499</v>
      </c>
      <c r="AA4" s="5">
        <v>24.846</v>
      </c>
      <c r="AB4" s="2">
        <v>-50002</v>
      </c>
      <c r="AC4" s="5">
        <v>17.87621760836182</v>
      </c>
      <c r="AD4" s="5">
        <v>30.7549991607666</v>
      </c>
      <c r="AE4" s="5">
        <v>9.38599967956543</v>
      </c>
      <c r="AF4" s="5">
        <v>59.859001159668</v>
      </c>
      <c r="AG4" s="5">
        <v>30.9860000610352</v>
      </c>
      <c r="AH4" s="5">
        <v>100</v>
      </c>
      <c r="AI4" s="2">
        <v>45845665</v>
      </c>
      <c r="AJ4" s="2">
        <v>2621</v>
      </c>
    </row>
    <row r="5" spans="1:36" ht="12.75">
      <c r="A5" s="2" t="s">
        <v>68</v>
      </c>
      <c r="B5" s="2" t="s">
        <v>284</v>
      </c>
      <c r="D5" s="2">
        <v>20905363</v>
      </c>
      <c r="E5" s="2">
        <v>29816748</v>
      </c>
      <c r="F5" s="5">
        <v>23.916538060479667</v>
      </c>
      <c r="G5" s="2">
        <v>12025601</v>
      </c>
      <c r="I5" s="5">
        <v>64.8389992094376</v>
      </c>
      <c r="J5" s="2">
        <v>8611486</v>
      </c>
      <c r="K5" s="2">
        <v>12295573</v>
      </c>
      <c r="N5" s="1">
        <v>1260118.7785732052</v>
      </c>
      <c r="P5" s="5">
        <v>7.13899993896484</v>
      </c>
      <c r="S5" s="5">
        <v>6044.217155510427</v>
      </c>
      <c r="T5" s="5">
        <v>6044.972035495242</v>
      </c>
      <c r="U5" s="2">
        <v>15067439</v>
      </c>
      <c r="W5" s="2">
        <v>13999863</v>
      </c>
      <c r="X5" s="2">
        <v>15149230</v>
      </c>
      <c r="Y5" s="2">
        <v>667656</v>
      </c>
      <c r="Z5" s="5">
        <v>60.379</v>
      </c>
      <c r="AA5" s="5">
        <v>41.281</v>
      </c>
      <c r="AB5" s="2">
        <v>32066</v>
      </c>
      <c r="AC5" s="5">
        <v>49.59951032782286</v>
      </c>
      <c r="AD5" s="5">
        <v>8.2480001449585</v>
      </c>
      <c r="AE5" s="5">
        <v>49.2669982910156</v>
      </c>
      <c r="AF5" s="5">
        <v>42.484001159668</v>
      </c>
      <c r="AG5" s="5">
        <v>71.4820022583008</v>
      </c>
      <c r="AH5" s="5">
        <v>41.88623046875</v>
      </c>
      <c r="AI5" s="2">
        <v>13323952</v>
      </c>
      <c r="AJ5" s="2">
        <v>322</v>
      </c>
    </row>
    <row r="6" spans="1:36" ht="12.75">
      <c r="A6" s="2" t="s">
        <v>113</v>
      </c>
      <c r="B6" s="2" t="s">
        <v>286</v>
      </c>
      <c r="D6" s="2">
        <v>39684295</v>
      </c>
      <c r="E6" s="2">
        <v>44044811</v>
      </c>
      <c r="F6" s="5">
        <v>15.84117788807366</v>
      </c>
      <c r="G6" s="2">
        <v>35861110</v>
      </c>
      <c r="I6" s="5">
        <v>91.74900080738229</v>
      </c>
      <c r="J6" s="2">
        <v>17891188</v>
      </c>
      <c r="K6" s="2">
        <v>20049817</v>
      </c>
      <c r="N6" s="1">
        <v>1515383.6713746265</v>
      </c>
      <c r="P6" s="5">
        <v>8.34700012207031</v>
      </c>
      <c r="S6" s="5">
        <v>18029.68257982919</v>
      </c>
      <c r="T6" s="5">
        <v>18945.14402198223</v>
      </c>
      <c r="U6" s="2">
        <v>22572521</v>
      </c>
      <c r="W6" s="2">
        <v>10978949</v>
      </c>
      <c r="X6" s="2">
        <v>28225466</v>
      </c>
      <c r="Y6" s="2">
        <v>4840396</v>
      </c>
      <c r="Z6" s="5">
        <v>76.372</v>
      </c>
      <c r="AA6" s="5">
        <v>17.205</v>
      </c>
      <c r="AB6" s="2">
        <v>24000</v>
      </c>
      <c r="AC6" s="5">
        <v>42.09549643271058</v>
      </c>
      <c r="AD6" s="5">
        <v>22.4360008239746</v>
      </c>
      <c r="AE6" s="5">
        <v>0.0590000003576279</v>
      </c>
      <c r="AF6" s="5">
        <v>77.5039978027344</v>
      </c>
      <c r="AG6" s="5">
        <v>25.3400001525879</v>
      </c>
      <c r="AH6" s="5">
        <v>100</v>
      </c>
      <c r="AI6" s="2">
        <v>61897379</v>
      </c>
      <c r="AJ6" s="2">
        <v>71731</v>
      </c>
    </row>
    <row r="7" spans="1:36" ht="12.75">
      <c r="A7" s="2" t="s">
        <v>191</v>
      </c>
      <c r="B7" s="2" t="s">
        <v>190</v>
      </c>
      <c r="D7" s="2">
        <v>2932618</v>
      </c>
      <c r="E7" s="2">
        <v>2944809</v>
      </c>
      <c r="F7" s="5">
        <v>99.0184599865501</v>
      </c>
      <c r="G7" s="2">
        <v>1869221</v>
      </c>
      <c r="I7" s="5">
        <v>63.103006001407906</v>
      </c>
      <c r="J7" s="2">
        <v>1312689</v>
      </c>
      <c r="K7" s="2">
        <v>1373669</v>
      </c>
      <c r="N7" s="1">
        <v>128801.04828540796</v>
      </c>
      <c r="P7" s="5">
        <v>17.8269996643066</v>
      </c>
      <c r="S7" s="5">
        <v>7011.674125405524</v>
      </c>
      <c r="T7" s="5">
        <v>8744.731367644697</v>
      </c>
      <c r="U7" s="2">
        <v>1559438</v>
      </c>
      <c r="W7" s="2">
        <v>602343</v>
      </c>
      <c r="X7" s="2">
        <v>2015691</v>
      </c>
      <c r="Y7" s="2">
        <v>326775</v>
      </c>
      <c r="Z7" s="5">
        <v>74.797</v>
      </c>
      <c r="AA7" s="5">
        <v>14.298</v>
      </c>
      <c r="AB7" s="2">
        <v>-24989</v>
      </c>
      <c r="AC7" s="5">
        <v>45.975704481938514</v>
      </c>
      <c r="AD7" s="5">
        <v>15.7679996490479</v>
      </c>
      <c r="AE7" s="5">
        <v>33.4420013427734</v>
      </c>
      <c r="AF7" s="5">
        <v>50.7900009155273</v>
      </c>
      <c r="AG7" s="5">
        <v>41.5550003051758</v>
      </c>
      <c r="AH7" s="5">
        <v>100</v>
      </c>
      <c r="AI7" s="2">
        <v>3488524</v>
      </c>
      <c r="AJ7" s="2">
        <v>799</v>
      </c>
    </row>
    <row r="8" spans="1:36" ht="12.75">
      <c r="A8" s="2" t="s">
        <v>181</v>
      </c>
      <c r="B8" s="2" t="s">
        <v>290</v>
      </c>
      <c r="D8" s="2">
        <v>20827600</v>
      </c>
      <c r="E8" s="2">
        <v>24601860</v>
      </c>
      <c r="F8" s="5">
        <v>3.178033953304518</v>
      </c>
      <c r="G8" s="2">
        <v>17666387</v>
      </c>
      <c r="I8" s="5">
        <v>85.9040007544145</v>
      </c>
      <c r="J8" s="2">
        <v>10968068</v>
      </c>
      <c r="K8" s="2">
        <v>12970157</v>
      </c>
      <c r="N8" s="1">
        <v>480072.3204608532</v>
      </c>
      <c r="P8" s="5">
        <v>5.5939998626709</v>
      </c>
      <c r="S8" s="5">
        <v>40733.135880066024</v>
      </c>
      <c r="T8" s="5">
        <v>44888.019990853754</v>
      </c>
      <c r="U8" s="2">
        <v>12349632</v>
      </c>
      <c r="W8" s="2">
        <v>4690354</v>
      </c>
      <c r="X8" s="2">
        <v>16121831</v>
      </c>
      <c r="Y8" s="2">
        <v>3789676</v>
      </c>
      <c r="Z8" s="5">
        <v>82.49756097560977</v>
      </c>
      <c r="AA8" s="5">
        <v>12.4</v>
      </c>
      <c r="AB8" s="2">
        <v>791229</v>
      </c>
      <c r="AC8" s="5">
        <v>46.329323538643365</v>
      </c>
      <c r="AD8" s="5">
        <v>19.4249992370605</v>
      </c>
      <c r="AE8" s="5">
        <v>2.59500002861023</v>
      </c>
      <c r="AF8" s="5">
        <v>77.9800033569336</v>
      </c>
      <c r="AG8" s="5">
        <v>16.8999996185303</v>
      </c>
      <c r="AH8" s="5">
        <v>100</v>
      </c>
      <c r="AI8" s="2">
        <v>27463000</v>
      </c>
      <c r="AJ8" s="2">
        <v>530042</v>
      </c>
    </row>
    <row r="9" spans="1:36" ht="12.75">
      <c r="A9" s="2" t="s">
        <v>192</v>
      </c>
      <c r="B9" s="2" t="s">
        <v>190</v>
      </c>
      <c r="D9" s="2">
        <v>8295487</v>
      </c>
      <c r="E9" s="2">
        <v>8797566</v>
      </c>
      <c r="F9" s="5">
        <v>104.8840066082911</v>
      </c>
      <c r="G9" s="2">
        <v>4832038</v>
      </c>
      <c r="I9" s="5">
        <v>58.09400009047957</v>
      </c>
      <c r="J9" s="2">
        <v>4162676</v>
      </c>
      <c r="K9" s="2">
        <v>4554443</v>
      </c>
      <c r="N9" s="1">
        <v>202222.79182273857</v>
      </c>
      <c r="P9" s="5">
        <v>5.49900007247925</v>
      </c>
      <c r="S9" s="5">
        <v>43939.42528837575</v>
      </c>
      <c r="T9" s="5">
        <v>45493.04534630981</v>
      </c>
      <c r="U9" s="2">
        <v>4478340</v>
      </c>
      <c r="W9" s="2">
        <v>1251975</v>
      </c>
      <c r="X9" s="2">
        <v>5877874</v>
      </c>
      <c r="Y9" s="2">
        <v>1667717</v>
      </c>
      <c r="Z9" s="5">
        <v>81.64146341463416</v>
      </c>
      <c r="AA9" s="5">
        <v>10</v>
      </c>
      <c r="AB9" s="2">
        <v>324998</v>
      </c>
      <c r="AC9" s="5">
        <v>46.63090525010413</v>
      </c>
      <c r="AD9" s="5">
        <v>24.9220008850098</v>
      </c>
      <c r="AE9" s="5">
        <v>3.9300000667572</v>
      </c>
      <c r="AF9" s="5">
        <v>71.1480026245117</v>
      </c>
      <c r="AG9" s="5">
        <v>12.3769998550415</v>
      </c>
      <c r="AH9" s="5">
        <v>100</v>
      </c>
      <c r="AI9" s="2">
        <v>10859000</v>
      </c>
      <c r="AJ9" s="2">
        <v>65381</v>
      </c>
    </row>
    <row r="10" spans="1:36" ht="12.75">
      <c r="A10" s="2" t="s">
        <v>143</v>
      </c>
      <c r="B10" s="2" t="s">
        <v>283</v>
      </c>
      <c r="D10" s="2">
        <v>8581300</v>
      </c>
      <c r="E10" s="2">
        <v>9854033</v>
      </c>
      <c r="F10" s="5">
        <v>113.78790993071594</v>
      </c>
      <c r="G10" s="2">
        <v>4530068</v>
      </c>
      <c r="I10" s="5">
        <v>55.34299509652545</v>
      </c>
      <c r="J10" s="2">
        <v>4076917</v>
      </c>
      <c r="K10" s="2">
        <v>5031821</v>
      </c>
      <c r="N10" s="1">
        <v>266630.3702447797</v>
      </c>
      <c r="P10" s="5">
        <v>5</v>
      </c>
      <c r="S10" s="5">
        <v>13499.26834686119</v>
      </c>
      <c r="T10" s="5">
        <v>15929.399630590891</v>
      </c>
      <c r="U10" s="2">
        <v>4942298</v>
      </c>
      <c r="W10" s="2">
        <v>2294774</v>
      </c>
      <c r="X10" s="2">
        <v>6969033</v>
      </c>
      <c r="Y10" s="2">
        <v>590226</v>
      </c>
      <c r="Z10" s="5">
        <v>72.693</v>
      </c>
      <c r="AA10" s="5">
        <v>14.6</v>
      </c>
      <c r="AB10" s="2">
        <v>6002</v>
      </c>
      <c r="AC10" s="5">
        <v>48.72085076158314</v>
      </c>
      <c r="AD10" s="5">
        <v>36.3499984741211</v>
      </c>
      <c r="AE10" s="5">
        <v>14.3699998855591</v>
      </c>
      <c r="AF10" s="5">
        <v>49.2799987792969</v>
      </c>
      <c r="AG10" s="5">
        <v>68.3759994506836</v>
      </c>
      <c r="AH10" s="5">
        <v>100</v>
      </c>
      <c r="AI10" s="2">
        <v>10127000</v>
      </c>
      <c r="AJ10" s="2">
        <v>2557</v>
      </c>
    </row>
    <row r="11" spans="1:36" ht="12.75">
      <c r="A11" s="2" t="s">
        <v>273</v>
      </c>
      <c r="B11" s="2" t="s">
        <v>286</v>
      </c>
      <c r="D11" s="2">
        <v>337389</v>
      </c>
      <c r="E11" s="2">
        <v>381761</v>
      </c>
      <c r="F11" s="5">
        <v>27.504394812680115</v>
      </c>
      <c r="G11" s="2">
        <v>277678</v>
      </c>
      <c r="I11" s="5">
        <v>82.92491899382074</v>
      </c>
      <c r="J11" s="2">
        <v>183314</v>
      </c>
      <c r="K11" s="2">
        <v>219446</v>
      </c>
      <c r="N11" s="1">
        <v>14445.143409786227</v>
      </c>
      <c r="P11" s="5">
        <v>12.3809995651245</v>
      </c>
      <c r="S11" s="5">
        <v>32884.12884240158</v>
      </c>
      <c r="T11" s="5">
        <v>28705.278499886495</v>
      </c>
      <c r="U11" s="2">
        <v>196371</v>
      </c>
      <c r="W11" s="2">
        <v>87324</v>
      </c>
      <c r="X11" s="2">
        <v>267482</v>
      </c>
      <c r="Y11" s="2">
        <v>26954</v>
      </c>
      <c r="Z11" s="5">
        <v>73.554</v>
      </c>
      <c r="AA11" s="5">
        <v>14.049</v>
      </c>
      <c r="AB11" s="2">
        <v>4999</v>
      </c>
      <c r="AC11" s="5">
        <v>47.145539221494126</v>
      </c>
      <c r="AD11" s="5">
        <v>16.0639991760254</v>
      </c>
      <c r="AE11" s="5">
        <v>2.64499998092651</v>
      </c>
      <c r="AF11" s="5">
        <v>81.2910003662109</v>
      </c>
      <c r="AG11" s="5">
        <v>14.4670000076294</v>
      </c>
      <c r="AH11" s="5">
        <v>100</v>
      </c>
      <c r="AI11" s="2">
        <v>353540</v>
      </c>
      <c r="AJ11" s="2">
        <v>576</v>
      </c>
    </row>
    <row r="12" spans="1:36" ht="12.75">
      <c r="A12" s="2" t="s">
        <v>144</v>
      </c>
      <c r="B12" s="2" t="s">
        <v>283</v>
      </c>
      <c r="D12" s="2">
        <v>1035919</v>
      </c>
      <c r="E12" s="2">
        <v>1494074</v>
      </c>
      <c r="F12" s="5">
        <v>1920.403523642591</v>
      </c>
      <c r="G12" s="2">
        <v>916664</v>
      </c>
      <c r="I12" s="5">
        <v>89.18601086693162</v>
      </c>
      <c r="J12" s="2">
        <v>556603</v>
      </c>
      <c r="K12" s="2">
        <v>867333</v>
      </c>
      <c r="N12" s="1">
        <v>4664.3331373459105</v>
      </c>
      <c r="P12" s="5">
        <v>0.947000026702881</v>
      </c>
      <c r="S12" s="5">
        <v>42754.270560480654</v>
      </c>
      <c r="T12" s="5">
        <v>43320.440359154534</v>
      </c>
      <c r="U12" s="2">
        <v>554226</v>
      </c>
      <c r="W12" s="2">
        <v>296447</v>
      </c>
      <c r="X12" s="2">
        <v>1162183</v>
      </c>
      <c r="Y12" s="2">
        <v>35444</v>
      </c>
      <c r="Z12" s="5">
        <v>77.032</v>
      </c>
      <c r="AA12" s="5">
        <v>14.365</v>
      </c>
      <c r="AB12" s="2">
        <v>239000</v>
      </c>
      <c r="AC12" s="5">
        <v>20.946395444425615</v>
      </c>
      <c r="AD12" s="5">
        <v>1.04700005054474</v>
      </c>
      <c r="AE12" s="5">
        <v>35.2789993286133</v>
      </c>
      <c r="AF12" s="5">
        <v>63.673999786377</v>
      </c>
      <c r="AG12" s="5">
        <v>2.71799993515015</v>
      </c>
      <c r="AH12" s="5">
        <v>100</v>
      </c>
      <c r="AI12" s="2">
        <v>2364477</v>
      </c>
      <c r="AJ12" s="2">
        <v>537</v>
      </c>
    </row>
    <row r="13" spans="1:36" ht="12.75">
      <c r="A13" s="2" t="s">
        <v>145</v>
      </c>
      <c r="B13" s="2" t="s">
        <v>287</v>
      </c>
      <c r="D13" s="2">
        <v>142660376</v>
      </c>
      <c r="E13" s="2">
        <v>159670593</v>
      </c>
      <c r="F13" s="5">
        <v>1081.55925624873</v>
      </c>
      <c r="G13" s="2">
        <v>40283010</v>
      </c>
      <c r="I13" s="5">
        <v>35.8579998509807</v>
      </c>
      <c r="J13" s="2">
        <v>54088277</v>
      </c>
      <c r="K13" s="2">
        <v>67280704</v>
      </c>
      <c r="N13" s="1">
        <v>2038046.216492531</v>
      </c>
      <c r="P13" s="5">
        <v>4.37200021743774</v>
      </c>
      <c r="S13" s="5">
        <v>2215.9252214602157</v>
      </c>
      <c r="T13" s="5">
        <v>3634.3169540968124</v>
      </c>
      <c r="U13" s="2">
        <v>78809034</v>
      </c>
      <c r="W13" s="2">
        <v>45066367</v>
      </c>
      <c r="X13" s="2">
        <v>106382029</v>
      </c>
      <c r="Y13" s="2">
        <v>8222197</v>
      </c>
      <c r="Z13" s="5">
        <v>72.052</v>
      </c>
      <c r="AA13" s="5">
        <v>18.501</v>
      </c>
      <c r="AB13" s="2">
        <v>-1847503</v>
      </c>
      <c r="AC13" s="5">
        <v>30.246043501566216</v>
      </c>
      <c r="AD13" s="5">
        <v>40.5970001220703</v>
      </c>
      <c r="AE13" s="5">
        <v>20.4190006256104</v>
      </c>
      <c r="AF13" s="5">
        <v>38.9830017089844</v>
      </c>
      <c r="AG13" s="5">
        <v>60.5009994506836</v>
      </c>
      <c r="AH13" s="5">
        <v>88</v>
      </c>
      <c r="AI13" s="2">
        <v>150945000</v>
      </c>
      <c r="AJ13" s="2">
        <v>10413</v>
      </c>
    </row>
    <row r="14" spans="1:36" ht="12.75">
      <c r="A14" s="2" t="s">
        <v>139</v>
      </c>
      <c r="B14" s="2" t="s">
        <v>286</v>
      </c>
      <c r="D14" s="2">
        <v>278700</v>
      </c>
      <c r="E14" s="2">
        <v>286233</v>
      </c>
      <c r="F14" s="5">
        <v>665.6581395348837</v>
      </c>
      <c r="G14" s="2">
        <v>90441</v>
      </c>
      <c r="I14" s="5">
        <v>31.158881051451093</v>
      </c>
      <c r="J14" s="2">
        <v>153618</v>
      </c>
      <c r="K14" s="2">
        <v>155443</v>
      </c>
      <c r="N14" s="1">
        <v>11383.093565597537</v>
      </c>
      <c r="P14" s="5">
        <v>9.48700046539307</v>
      </c>
      <c r="S14" s="5">
        <v>17091.3273184884</v>
      </c>
      <c r="T14" s="5">
        <v>16839.00058264264</v>
      </c>
      <c r="U14" s="2">
        <v>148008</v>
      </c>
      <c r="W14" s="2">
        <v>50492</v>
      </c>
      <c r="X14" s="2">
        <v>191630</v>
      </c>
      <c r="Y14" s="2">
        <v>44111</v>
      </c>
      <c r="Z14" s="5">
        <v>78.981</v>
      </c>
      <c r="AA14" s="5">
        <v>10.683</v>
      </c>
      <c r="AB14" s="2">
        <v>-397</v>
      </c>
      <c r="AC14" s="5">
        <v>49.349922479622755</v>
      </c>
      <c r="AD14" s="5">
        <v>19.2719993591309</v>
      </c>
      <c r="AE14" s="5">
        <v>2.82599997520447</v>
      </c>
      <c r="AF14" s="5">
        <v>77.9020004272461</v>
      </c>
      <c r="AG14" s="5">
        <v>16.6690006256104</v>
      </c>
      <c r="AH14" s="5">
        <v>100</v>
      </c>
      <c r="AI14" s="2">
        <v>329565</v>
      </c>
      <c r="AJ14" s="2">
        <v>220</v>
      </c>
    </row>
    <row r="15" spans="1:36" ht="12.75">
      <c r="A15" s="2" t="s">
        <v>193</v>
      </c>
      <c r="B15" s="2" t="s">
        <v>190</v>
      </c>
      <c r="D15" s="2">
        <v>9560953</v>
      </c>
      <c r="E15" s="2">
        <v>9498264</v>
      </c>
      <c r="F15" s="5">
        <v>45.75271676300578</v>
      </c>
      <c r="G15" s="2">
        <v>7005597</v>
      </c>
      <c r="I15" s="5">
        <v>78.13400427699209</v>
      </c>
      <c r="J15" s="2">
        <v>5005755</v>
      </c>
      <c r="K15" s="2">
        <v>5061337</v>
      </c>
      <c r="N15" s="1">
        <v>339440.2534243583</v>
      </c>
      <c r="P15" s="5">
        <v>5.65000009536743</v>
      </c>
      <c r="S15" s="5">
        <v>13560.2284948669</v>
      </c>
      <c r="T15" s="5">
        <v>17193.42414284783</v>
      </c>
      <c r="U15" s="2">
        <v>5077542</v>
      </c>
      <c r="W15" s="2">
        <v>1586959</v>
      </c>
      <c r="X15" s="2">
        <v>6526921</v>
      </c>
      <c r="Y15" s="2">
        <v>1384384</v>
      </c>
      <c r="Z15" s="5">
        <v>74.12926829268294</v>
      </c>
      <c r="AA15" s="5">
        <v>10.8</v>
      </c>
      <c r="AB15" s="2">
        <v>43648</v>
      </c>
      <c r="AC15" s="5">
        <v>49.672784088473065</v>
      </c>
      <c r="AD15" s="5">
        <v>30.7679996490479</v>
      </c>
      <c r="AE15" s="5">
        <v>10.6960000991821</v>
      </c>
      <c r="AF15" s="5">
        <v>58.5349998474121</v>
      </c>
      <c r="AG15" s="5">
        <v>4.36899995803833</v>
      </c>
      <c r="AH15" s="5">
        <v>100</v>
      </c>
      <c r="AI15" s="2">
        <v>11415141</v>
      </c>
      <c r="AJ15" s="2">
        <v>21465</v>
      </c>
    </row>
    <row r="16" spans="1:36" ht="12.75">
      <c r="A16" s="2" t="s">
        <v>194</v>
      </c>
      <c r="B16" s="2" t="s">
        <v>190</v>
      </c>
      <c r="D16" s="2">
        <v>10625700</v>
      </c>
      <c r="E16" s="2">
        <v>11375158</v>
      </c>
      <c r="F16" s="5">
        <v>372.58951850638715</v>
      </c>
      <c r="G16" s="2">
        <v>10360589</v>
      </c>
      <c r="I16" s="5">
        <v>97.9610041460523</v>
      </c>
      <c r="J16" s="2">
        <v>4722773</v>
      </c>
      <c r="K16" s="2">
        <v>5037405</v>
      </c>
      <c r="N16" s="1">
        <v>352224.4189876557</v>
      </c>
      <c r="P16" s="5">
        <v>7.08599996566772</v>
      </c>
      <c r="S16" s="5">
        <v>41623.43788392818</v>
      </c>
      <c r="T16" s="5">
        <v>42781.05781549794</v>
      </c>
      <c r="U16" s="2">
        <v>5766141</v>
      </c>
      <c r="W16" s="2">
        <v>1937926</v>
      </c>
      <c r="X16" s="2">
        <v>7323263</v>
      </c>
      <c r="Y16" s="2">
        <v>2113968</v>
      </c>
      <c r="Z16" s="5">
        <v>81.4390243902439</v>
      </c>
      <c r="AA16" s="5">
        <v>10.5</v>
      </c>
      <c r="AB16" s="2">
        <v>240000</v>
      </c>
      <c r="AC16" s="5">
        <v>45.84257172095553</v>
      </c>
      <c r="AD16" s="5">
        <v>20.7569999694824</v>
      </c>
      <c r="AE16" s="5">
        <v>1.16400003433228</v>
      </c>
      <c r="AF16" s="5">
        <v>78.0800018310547</v>
      </c>
      <c r="AG16" s="5">
        <v>14.2930002212524</v>
      </c>
      <c r="AH16" s="5">
        <v>100</v>
      </c>
      <c r="AI16" s="2">
        <v>11961089</v>
      </c>
      <c r="AJ16" s="2">
        <v>94420</v>
      </c>
    </row>
    <row r="17" spans="1:36" ht="12.75">
      <c r="A17" s="2" t="s">
        <v>114</v>
      </c>
      <c r="B17" s="2" t="s">
        <v>286</v>
      </c>
      <c r="D17" s="2">
        <v>299025</v>
      </c>
      <c r="E17" s="2">
        <v>375769</v>
      </c>
      <c r="F17" s="5">
        <v>16.35912059207662</v>
      </c>
      <c r="G17" s="2">
        <v>135396</v>
      </c>
      <c r="I17" s="5">
        <v>45.60088777946025</v>
      </c>
      <c r="J17" s="2">
        <v>121980</v>
      </c>
      <c r="K17" s="2">
        <v>173834</v>
      </c>
      <c r="N17" s="1">
        <v>10380.498279190067</v>
      </c>
      <c r="P17" s="5">
        <v>9</v>
      </c>
      <c r="S17" s="5">
        <v>7878.522935430158</v>
      </c>
      <c r="T17" s="5">
        <v>7726.3806970332935</v>
      </c>
      <c r="U17" s="2">
        <v>188476</v>
      </c>
      <c r="W17" s="2">
        <v>116126</v>
      </c>
      <c r="X17" s="2">
        <v>242298</v>
      </c>
      <c r="Y17" s="2">
        <v>17345</v>
      </c>
      <c r="Z17" s="5">
        <v>74.365</v>
      </c>
      <c r="AA17" s="5">
        <v>21.081</v>
      </c>
      <c r="AB17" s="2">
        <v>6000</v>
      </c>
      <c r="AC17" s="5">
        <v>39.95018235788166</v>
      </c>
      <c r="AD17" s="5">
        <v>14.6569995880127</v>
      </c>
      <c r="AE17" s="5">
        <v>17.7329998016357</v>
      </c>
      <c r="AF17" s="5">
        <v>67.609001159668</v>
      </c>
      <c r="AG17" s="5">
        <v>33.9119987487793</v>
      </c>
      <c r="AH17" s="5">
        <v>98.2651214599609</v>
      </c>
      <c r="AI17" s="2">
        <v>239441</v>
      </c>
      <c r="AJ17" s="2">
        <v>3007</v>
      </c>
    </row>
    <row r="18" spans="1:36" ht="12.75">
      <c r="A18" s="2" t="s">
        <v>69</v>
      </c>
      <c r="B18" s="2" t="s">
        <v>284</v>
      </c>
      <c r="D18" s="2">
        <v>8454793</v>
      </c>
      <c r="E18" s="2">
        <v>11175204</v>
      </c>
      <c r="F18" s="5">
        <v>97.37891251307076</v>
      </c>
      <c r="G18" s="2">
        <v>3513643</v>
      </c>
      <c r="I18" s="5">
        <v>46.76799636051386</v>
      </c>
      <c r="J18" s="2">
        <v>3374022</v>
      </c>
      <c r="K18" s="2">
        <v>4557230</v>
      </c>
      <c r="N18" s="1">
        <v>24697.84081475974</v>
      </c>
      <c r="P18" s="5">
        <v>2.1800000667572</v>
      </c>
      <c r="S18" s="5">
        <v>1805.6221411138033</v>
      </c>
      <c r="T18" s="5">
        <v>2069.2852804861227</v>
      </c>
      <c r="U18" s="2">
        <v>5600901</v>
      </c>
      <c r="W18" s="2">
        <v>4768301</v>
      </c>
      <c r="X18" s="2">
        <v>6044385</v>
      </c>
      <c r="Y18" s="2">
        <v>362518</v>
      </c>
      <c r="Z18" s="5">
        <v>61.174</v>
      </c>
      <c r="AA18" s="5">
        <v>36.621</v>
      </c>
      <c r="AB18" s="2">
        <v>-10000</v>
      </c>
      <c r="AC18" s="5">
        <v>49.241578766048676</v>
      </c>
      <c r="AD18" s="5">
        <v>19.2339992523193</v>
      </c>
      <c r="AE18" s="5">
        <v>41.7820014953613</v>
      </c>
      <c r="AF18" s="5">
        <v>38.984001159668</v>
      </c>
      <c r="AG18" s="5">
        <v>89.3960037231445</v>
      </c>
      <c r="AH18" s="5">
        <v>43.0777473449707</v>
      </c>
      <c r="AI18" s="2">
        <v>8773044</v>
      </c>
      <c r="AJ18" s="2">
        <v>47</v>
      </c>
    </row>
    <row r="19" spans="1:36" ht="12.75">
      <c r="A19" s="2" t="s">
        <v>146</v>
      </c>
      <c r="B19" s="2" t="s">
        <v>287</v>
      </c>
      <c r="D19" s="2">
        <v>664876</v>
      </c>
      <c r="E19" s="2">
        <v>745568</v>
      </c>
      <c r="F19" s="5">
        <v>19.41886802530964</v>
      </c>
      <c r="G19" s="2">
        <v>215879</v>
      </c>
      <c r="I19" s="5">
        <v>40.16695995536289</v>
      </c>
      <c r="J19" s="2">
        <v>314335</v>
      </c>
      <c r="K19" s="2">
        <v>367429</v>
      </c>
      <c r="N19" s="1">
        <v>11630.395149886619</v>
      </c>
      <c r="P19" s="5">
        <v>2.17000007629395</v>
      </c>
      <c r="S19" s="5">
        <v>5627.248209801407</v>
      </c>
      <c r="T19" s="5">
        <v>9246.676763237116</v>
      </c>
      <c r="U19" s="2">
        <v>351066</v>
      </c>
      <c r="W19" s="2">
        <v>195483</v>
      </c>
      <c r="X19" s="2">
        <v>505910</v>
      </c>
      <c r="Y19" s="2">
        <v>44174</v>
      </c>
      <c r="Z19" s="5">
        <v>71.129</v>
      </c>
      <c r="AA19" s="5">
        <v>17.459</v>
      </c>
      <c r="AB19" s="2">
        <v>1600</v>
      </c>
      <c r="AC19" s="5">
        <v>40.208856677072305</v>
      </c>
      <c r="AD19" s="5">
        <v>57.2070007324219</v>
      </c>
      <c r="AE19" s="5">
        <v>9.75500011444092</v>
      </c>
      <c r="AF19" s="5">
        <v>33.0390014648438</v>
      </c>
      <c r="AG19" s="5">
        <v>71.9820022583008</v>
      </c>
      <c r="AH19" s="5">
        <v>97.7</v>
      </c>
      <c r="AI19" s="2">
        <v>730623</v>
      </c>
      <c r="AJ19" s="2">
        <v>88</v>
      </c>
    </row>
    <row r="20" spans="1:36" ht="12.75">
      <c r="A20" s="2" t="s">
        <v>115</v>
      </c>
      <c r="B20" s="2" t="s">
        <v>286</v>
      </c>
      <c r="D20" s="2">
        <v>9558439</v>
      </c>
      <c r="E20" s="2">
        <v>11192854</v>
      </c>
      <c r="F20" s="5">
        <v>10.188474212164795</v>
      </c>
      <c r="G20" s="2">
        <v>6220823</v>
      </c>
      <c r="I20" s="5">
        <v>69.08000408117536</v>
      </c>
      <c r="J20" s="2">
        <v>4409892</v>
      </c>
      <c r="K20" s="2">
        <v>5202337</v>
      </c>
      <c r="N20" s="1">
        <v>120081.36134691218</v>
      </c>
      <c r="P20" s="5">
        <v>3.23300004005432</v>
      </c>
      <c r="S20" s="5">
        <v>4911.633098054673</v>
      </c>
      <c r="T20" s="5">
        <v>6798.929349387599</v>
      </c>
      <c r="U20" s="2">
        <v>5570366</v>
      </c>
      <c r="W20" s="2">
        <v>3529624</v>
      </c>
      <c r="X20" s="2">
        <v>6874595</v>
      </c>
      <c r="Y20" s="2">
        <v>788635</v>
      </c>
      <c r="Z20" s="5">
        <v>70.945</v>
      </c>
      <c r="AA20" s="5">
        <v>22.076</v>
      </c>
      <c r="AB20" s="2">
        <v>-47520</v>
      </c>
      <c r="AC20" s="5">
        <v>41.81026719337867</v>
      </c>
      <c r="AD20" s="5">
        <v>21.6299991607666</v>
      </c>
      <c r="AE20" s="5">
        <v>28.1860008239746</v>
      </c>
      <c r="AF20" s="5">
        <v>50.1829986572266</v>
      </c>
      <c r="AG20" s="5">
        <v>62.7550010681152</v>
      </c>
      <c r="AH20" s="5">
        <v>91.8</v>
      </c>
      <c r="AI20" s="2">
        <v>10963224</v>
      </c>
      <c r="AJ20" s="2">
        <v>1226</v>
      </c>
    </row>
    <row r="21" spans="1:36" ht="12.75">
      <c r="A21" s="2" t="s">
        <v>195</v>
      </c>
      <c r="B21" s="2" t="s">
        <v>190</v>
      </c>
      <c r="D21" s="2">
        <v>3762786</v>
      </c>
      <c r="E21" s="2">
        <v>3351527</v>
      </c>
      <c r="F21" s="5">
        <v>65.44672915446202</v>
      </c>
      <c r="G21" s="2">
        <v>1678240</v>
      </c>
      <c r="I21" s="5">
        <v>47.87599801523306</v>
      </c>
      <c r="J21" s="2">
        <v>1522139</v>
      </c>
      <c r="K21" s="2">
        <v>1339640</v>
      </c>
      <c r="N21" s="1">
        <v>441176.7563792605</v>
      </c>
      <c r="P21" s="5">
        <v>20.4699993133545</v>
      </c>
      <c r="S21" s="5">
        <v>9320.989898056765</v>
      </c>
      <c r="T21" s="5">
        <v>12274.608317850429</v>
      </c>
      <c r="U21" s="2">
        <v>1709258</v>
      </c>
      <c r="W21" s="2">
        <v>495882</v>
      </c>
      <c r="X21" s="2">
        <v>2327787</v>
      </c>
      <c r="Y21" s="2">
        <v>527857</v>
      </c>
      <c r="Z21" s="5">
        <v>77.128</v>
      </c>
      <c r="AA21" s="5">
        <v>8.293</v>
      </c>
      <c r="AB21" s="2">
        <v>-107926</v>
      </c>
      <c r="AC21" s="5">
        <v>39.13215490728852</v>
      </c>
      <c r="AD21" s="5">
        <v>29.867000579834</v>
      </c>
      <c r="AE21" s="5">
        <v>16.6420001983643</v>
      </c>
      <c r="AF21" s="5">
        <v>53.492000579834</v>
      </c>
      <c r="AG21" s="5">
        <v>24.5559997558594</v>
      </c>
      <c r="AH21" s="5">
        <v>100</v>
      </c>
      <c r="AI21" s="2">
        <v>3440085</v>
      </c>
      <c r="AJ21" s="2">
        <v>5024</v>
      </c>
    </row>
    <row r="22" spans="1:36" ht="12.75">
      <c r="A22" s="2" t="s">
        <v>70</v>
      </c>
      <c r="B22" s="2" t="s">
        <v>284</v>
      </c>
      <c r="D22" s="2">
        <v>1875459</v>
      </c>
      <c r="E22" s="2">
        <v>2205128</v>
      </c>
      <c r="F22" s="5">
        <v>3.790638268612587</v>
      </c>
      <c r="G22" s="2">
        <v>1086416</v>
      </c>
      <c r="I22" s="5">
        <v>68.70000290232585</v>
      </c>
      <c r="J22" s="2">
        <v>762747</v>
      </c>
      <c r="K22" s="2">
        <v>1040838</v>
      </c>
      <c r="N22" s="1">
        <v>126837.19641866679</v>
      </c>
      <c r="P22" s="5">
        <v>17.6310005187988</v>
      </c>
      <c r="S22" s="5">
        <v>13165.031132706206</v>
      </c>
      <c r="T22" s="5">
        <v>16165.338387877973</v>
      </c>
      <c r="U22" s="2">
        <v>1142634</v>
      </c>
      <c r="W22" s="2">
        <v>759421</v>
      </c>
      <c r="X22" s="2">
        <v>1355588</v>
      </c>
      <c r="Y22" s="2">
        <v>90120</v>
      </c>
      <c r="Z22" s="5">
        <v>68.812</v>
      </c>
      <c r="AA22" s="5">
        <v>25.396</v>
      </c>
      <c r="AB22" s="2">
        <v>14999</v>
      </c>
      <c r="AC22" s="5">
        <v>48.491407884800516</v>
      </c>
      <c r="AD22" s="5">
        <v>18.0540008544922</v>
      </c>
      <c r="AE22" s="5">
        <v>23.173999786377</v>
      </c>
      <c r="AF22" s="5">
        <v>58.7719993591309</v>
      </c>
      <c r="AG22" s="5">
        <v>28.2140007019043</v>
      </c>
      <c r="AH22" s="5">
        <v>62.8249473571777</v>
      </c>
      <c r="AI22" s="2">
        <v>3240589</v>
      </c>
      <c r="AJ22" s="2">
        <v>151</v>
      </c>
    </row>
    <row r="23" spans="1:36" ht="12.75">
      <c r="A23" s="2" t="s">
        <v>116</v>
      </c>
      <c r="B23" s="2" t="s">
        <v>286</v>
      </c>
      <c r="D23" s="2">
        <v>190130443</v>
      </c>
      <c r="E23" s="2">
        <v>207833831</v>
      </c>
      <c r="F23" s="5">
        <v>24.405759079918784</v>
      </c>
      <c r="G23" s="2">
        <v>158660052</v>
      </c>
      <c r="I23" s="5">
        <v>86.30899990483263</v>
      </c>
      <c r="J23" s="2">
        <v>92033856</v>
      </c>
      <c r="K23" s="2">
        <v>104335581</v>
      </c>
      <c r="N23" s="1">
        <v>7663658.880168457</v>
      </c>
      <c r="P23" s="5">
        <v>12.8269996643066</v>
      </c>
      <c r="S23" s="5">
        <v>13333.611605562912</v>
      </c>
      <c r="T23" s="5">
        <v>14236.017747418551</v>
      </c>
      <c r="U23" s="2">
        <v>105601740</v>
      </c>
      <c r="W23" s="2">
        <v>45066349</v>
      </c>
      <c r="X23" s="2">
        <v>144882359</v>
      </c>
      <c r="Y23" s="2">
        <v>17885124</v>
      </c>
      <c r="Z23" s="5">
        <v>75.456</v>
      </c>
      <c r="AA23" s="5">
        <v>14.125</v>
      </c>
      <c r="AB23" s="2">
        <v>106000</v>
      </c>
      <c r="AC23" s="5">
        <v>43.37547801645922</v>
      </c>
      <c r="AD23" s="5">
        <v>20.4610004425049</v>
      </c>
      <c r="AE23" s="5">
        <v>9.5019998550415</v>
      </c>
      <c r="AF23" s="5">
        <v>70.0370025634766</v>
      </c>
      <c r="AG23" s="5">
        <v>32.3250007629395</v>
      </c>
      <c r="AH23" s="5">
        <v>100</v>
      </c>
      <c r="AI23" s="2">
        <v>218255041</v>
      </c>
      <c r="AJ23" s="2">
        <v>328718</v>
      </c>
    </row>
    <row r="24" spans="1:36" ht="12.75">
      <c r="A24" s="2" t="s">
        <v>274</v>
      </c>
      <c r="B24" s="2" t="s">
        <v>288</v>
      </c>
      <c r="D24" s="2">
        <v>374965</v>
      </c>
      <c r="E24" s="2">
        <v>424473</v>
      </c>
      <c r="F24" s="5">
        <v>73.56551126516464</v>
      </c>
      <c r="G24" s="2">
        <v>277069</v>
      </c>
      <c r="I24" s="5">
        <v>77.31210230097085</v>
      </c>
      <c r="J24" s="2">
        <v>181938</v>
      </c>
      <c r="K24" s="2">
        <v>212370</v>
      </c>
      <c r="N24" s="1">
        <v>10232.193251867298</v>
      </c>
      <c r="P24" s="5">
        <v>9.31599998474121</v>
      </c>
      <c r="S24" s="5">
        <v>84480.77701095413</v>
      </c>
      <c r="T24" s="5">
        <v>72523.83599732719</v>
      </c>
      <c r="U24" s="2">
        <v>203749</v>
      </c>
      <c r="W24" s="2">
        <v>99734</v>
      </c>
      <c r="X24" s="2">
        <v>305350</v>
      </c>
      <c r="Y24" s="2">
        <v>19389</v>
      </c>
      <c r="Z24" s="5">
        <v>75.585</v>
      </c>
      <c r="AA24" s="5">
        <v>15.376</v>
      </c>
      <c r="AB24" s="2">
        <v>0</v>
      </c>
      <c r="AC24" s="5">
        <v>42.708951358478124</v>
      </c>
      <c r="AD24" s="5">
        <v>1.35800004005432</v>
      </c>
      <c r="AE24" s="5">
        <v>16.1270008087158</v>
      </c>
      <c r="AF24" s="5">
        <v>82.5139999389648</v>
      </c>
      <c r="AG24" s="5">
        <v>8.91100025177002</v>
      </c>
      <c r="AH24" s="5">
        <v>100</v>
      </c>
      <c r="AI24" s="2">
        <v>544732</v>
      </c>
      <c r="AJ24" s="2">
        <v>688</v>
      </c>
    </row>
    <row r="25" spans="1:36" ht="12.75">
      <c r="A25" s="2" t="s">
        <v>196</v>
      </c>
      <c r="B25" s="2" t="s">
        <v>190</v>
      </c>
      <c r="D25" s="2">
        <v>7545338</v>
      </c>
      <c r="E25" s="2">
        <v>7075947</v>
      </c>
      <c r="F25" s="5">
        <v>63.74727027027027</v>
      </c>
      <c r="G25" s="2">
        <v>5378166</v>
      </c>
      <c r="I25" s="5">
        <v>74.6690019017949</v>
      </c>
      <c r="J25" s="2">
        <v>3513573</v>
      </c>
      <c r="K25" s="2">
        <v>3357402</v>
      </c>
      <c r="N25" s="1">
        <v>241663.5433001663</v>
      </c>
      <c r="P25" s="5">
        <v>6.16400003433228</v>
      </c>
      <c r="S25" s="5">
        <v>14463.167391916291</v>
      </c>
      <c r="T25" s="5">
        <v>18606.213924388023</v>
      </c>
      <c r="U25" s="2">
        <v>3636886</v>
      </c>
      <c r="W25" s="2">
        <v>1022102</v>
      </c>
      <c r="X25" s="2">
        <v>4585049</v>
      </c>
      <c r="Y25" s="2">
        <v>1468797</v>
      </c>
      <c r="Z25" s="5">
        <v>74.81219512195123</v>
      </c>
      <c r="AA25" s="5">
        <v>9</v>
      </c>
      <c r="AB25" s="2">
        <v>-24001</v>
      </c>
      <c r="AC25" s="5">
        <v>46.418093513973005</v>
      </c>
      <c r="AD25" s="5">
        <v>29.8990001678467</v>
      </c>
      <c r="AE25" s="5">
        <v>7.01399993896484</v>
      </c>
      <c r="AF25" s="5">
        <v>63.0870018005371</v>
      </c>
      <c r="AG25" s="5">
        <v>11.8990001678467</v>
      </c>
      <c r="AH25" s="5">
        <v>100</v>
      </c>
      <c r="AI25" s="2">
        <v>8532908</v>
      </c>
      <c r="AJ25" s="2">
        <v>228612</v>
      </c>
    </row>
    <row r="26" spans="1:36" ht="12.75">
      <c r="A26" s="2" t="s">
        <v>71</v>
      </c>
      <c r="B26" s="2" t="s">
        <v>283</v>
      </c>
      <c r="D26" s="2">
        <v>14252021</v>
      </c>
      <c r="E26" s="2">
        <v>19193284</v>
      </c>
      <c r="F26" s="5">
        <v>69.99228356793814</v>
      </c>
      <c r="G26" s="2">
        <v>3277395</v>
      </c>
      <c r="I26" s="5">
        <v>28.743001979233984</v>
      </c>
      <c r="J26" s="2">
        <v>5544104</v>
      </c>
      <c r="K26" s="2">
        <v>7025813</v>
      </c>
      <c r="N26" s="1">
        <v>182955.42935636497</v>
      </c>
      <c r="P26" s="5">
        <v>6.0149998664856</v>
      </c>
      <c r="S26" s="5">
        <v>1338.8383747558582</v>
      </c>
      <c r="T26" s="5">
        <v>1696.2341377497535</v>
      </c>
      <c r="U26" s="2">
        <v>9621412</v>
      </c>
      <c r="W26" s="2">
        <v>8671820</v>
      </c>
      <c r="X26" s="2">
        <v>10059169</v>
      </c>
      <c r="Y26" s="2">
        <v>462295</v>
      </c>
      <c r="Z26" s="5">
        <v>60.768</v>
      </c>
      <c r="AA26" s="5">
        <v>38.419</v>
      </c>
      <c r="AB26" s="2">
        <v>-125000</v>
      </c>
      <c r="AC26" s="5">
        <v>44.750849474644426</v>
      </c>
      <c r="AD26" s="5">
        <v>32.6310005187988</v>
      </c>
      <c r="AE26" s="5">
        <v>29.1550006866455</v>
      </c>
      <c r="AF26" s="5">
        <v>38.2140007019043</v>
      </c>
      <c r="AG26" s="5">
        <v>87.2730026245117</v>
      </c>
      <c r="AH26" s="5">
        <v>25.4737434387207</v>
      </c>
      <c r="AI26" s="2">
        <v>17946375</v>
      </c>
      <c r="AJ26" s="2">
        <v>37</v>
      </c>
    </row>
    <row r="27" spans="1:36" ht="12.75">
      <c r="A27" s="2" t="s">
        <v>100</v>
      </c>
      <c r="B27" s="2" t="s">
        <v>284</v>
      </c>
      <c r="D27" s="2">
        <v>7862214</v>
      </c>
      <c r="E27" s="2">
        <v>10827024</v>
      </c>
      <c r="F27" s="5">
        <v>389.0414660438376</v>
      </c>
      <c r="G27" s="2">
        <v>775529</v>
      </c>
      <c r="I27" s="5">
        <v>12.706003053101202</v>
      </c>
      <c r="J27" s="2">
        <v>3405210</v>
      </c>
      <c r="K27" s="2">
        <v>4656180</v>
      </c>
      <c r="N27" s="1">
        <v>55845.443512880964</v>
      </c>
      <c r="P27" s="5">
        <v>1.50100004673004</v>
      </c>
      <c r="S27" s="5">
        <v>707.4886957925299</v>
      </c>
      <c r="T27" s="5">
        <v>670.7770724794434</v>
      </c>
      <c r="U27" s="2">
        <v>5461521</v>
      </c>
      <c r="W27" s="2">
        <v>4932304</v>
      </c>
      <c r="X27" s="2">
        <v>5657959</v>
      </c>
      <c r="Y27" s="2">
        <v>236761</v>
      </c>
      <c r="Z27" s="5">
        <v>60.898</v>
      </c>
      <c r="AA27" s="5">
        <v>39.646</v>
      </c>
      <c r="AB27" s="2">
        <v>10003</v>
      </c>
      <c r="AC27" s="5">
        <v>51.928490737041955</v>
      </c>
      <c r="AD27" s="5">
        <v>2.1340000629425</v>
      </c>
      <c r="AE27" s="5">
        <v>91.8600006103516</v>
      </c>
      <c r="AF27" s="5">
        <v>6.00600004196167</v>
      </c>
      <c r="AG27" s="5">
        <v>94.7239990234375</v>
      </c>
      <c r="AH27" s="5">
        <v>9.3</v>
      </c>
      <c r="AI27" s="2">
        <v>5920612</v>
      </c>
      <c r="AJ27" s="2">
        <v>50</v>
      </c>
    </row>
    <row r="28" spans="1:36" ht="12.75">
      <c r="A28" s="2" t="s">
        <v>101</v>
      </c>
      <c r="B28" s="2" t="s">
        <v>283</v>
      </c>
      <c r="D28" s="2">
        <v>475060</v>
      </c>
      <c r="E28" s="2">
        <v>537497</v>
      </c>
      <c r="F28" s="5">
        <v>133.37394540942927</v>
      </c>
      <c r="G28" s="2">
        <v>282010</v>
      </c>
      <c r="I28" s="5">
        <v>65.26101541031856</v>
      </c>
      <c r="J28" s="2">
        <v>199807</v>
      </c>
      <c r="K28" s="2">
        <v>262073</v>
      </c>
      <c r="N28" s="1">
        <v>20192.49531329147</v>
      </c>
      <c r="P28" s="5">
        <v>12.2410001754761</v>
      </c>
      <c r="S28" s="5">
        <v>5768.869520133022</v>
      </c>
      <c r="T28" s="5">
        <v>6387.0957063391725</v>
      </c>
      <c r="U28" s="2">
        <v>267872</v>
      </c>
      <c r="W28" s="2">
        <v>156859</v>
      </c>
      <c r="X28" s="2">
        <v>356276</v>
      </c>
      <c r="Y28" s="2">
        <v>24362</v>
      </c>
      <c r="Z28" s="5">
        <v>72.57</v>
      </c>
      <c r="AA28" s="5">
        <v>19.919</v>
      </c>
      <c r="AB28" s="2">
        <v>-6709</v>
      </c>
      <c r="AC28" s="5">
        <v>46.95409294356916</v>
      </c>
      <c r="AD28" s="5">
        <v>21.9069995880127</v>
      </c>
      <c r="AE28" s="5">
        <v>13.6140003204346</v>
      </c>
      <c r="AF28" s="5">
        <v>64.4789962768555</v>
      </c>
      <c r="AG28" s="5">
        <v>33.7929992675781</v>
      </c>
      <c r="AH28" s="5">
        <v>92.9136352539063</v>
      </c>
      <c r="AI28" s="2">
        <v>612259</v>
      </c>
      <c r="AJ28" s="2">
        <v>140</v>
      </c>
    </row>
    <row r="29" spans="1:36" ht="12.75">
      <c r="A29" s="2" t="s">
        <v>147</v>
      </c>
      <c r="B29" s="2" t="s">
        <v>288</v>
      </c>
      <c r="D29" s="2">
        <v>13679962</v>
      </c>
      <c r="E29" s="2">
        <v>16009414</v>
      </c>
      <c r="F29" s="5">
        <v>88.43025850640743</v>
      </c>
      <c r="G29" s="2">
        <v>2655691</v>
      </c>
      <c r="I29" s="5">
        <v>22.97999789373927</v>
      </c>
      <c r="J29" s="2">
        <v>7359866</v>
      </c>
      <c r="K29" s="2">
        <v>8909253</v>
      </c>
      <c r="N29" s="1">
        <v>85963.2336165951</v>
      </c>
      <c r="P29" s="5">
        <v>1.06200003623962</v>
      </c>
      <c r="S29" s="5">
        <v>2332.1694111123297</v>
      </c>
      <c r="T29" s="5">
        <v>3653.641494907169</v>
      </c>
      <c r="U29" s="2">
        <v>8198028</v>
      </c>
      <c r="W29" s="2">
        <v>5006533</v>
      </c>
      <c r="X29" s="2">
        <v>10296732</v>
      </c>
      <c r="Y29" s="2">
        <v>706149</v>
      </c>
      <c r="Z29" s="5">
        <v>69.289</v>
      </c>
      <c r="AA29" s="5">
        <v>22.889</v>
      </c>
      <c r="AB29" s="2">
        <v>-149999</v>
      </c>
      <c r="AC29" s="5">
        <v>48.412094706481</v>
      </c>
      <c r="AD29" s="5">
        <v>30.7730007171631</v>
      </c>
      <c r="AE29" s="5">
        <v>26.7840003967285</v>
      </c>
      <c r="AF29" s="5">
        <v>42.443000793457</v>
      </c>
      <c r="AG29" s="5">
        <v>51.6059989929199</v>
      </c>
      <c r="AH29" s="5">
        <v>89.07</v>
      </c>
      <c r="AI29" s="2">
        <v>18572973</v>
      </c>
      <c r="AJ29" s="2">
        <v>883</v>
      </c>
    </row>
    <row r="30" spans="1:36" ht="12.75">
      <c r="A30" s="2" t="s">
        <v>72</v>
      </c>
      <c r="B30" s="2" t="s">
        <v>284</v>
      </c>
      <c r="D30" s="2">
        <v>18730282</v>
      </c>
      <c r="E30" s="2">
        <v>24566045</v>
      </c>
      <c r="F30" s="5">
        <v>51.67012661955241</v>
      </c>
      <c r="G30" s="2">
        <v>9317566</v>
      </c>
      <c r="I30" s="5">
        <v>55.777000327077474</v>
      </c>
      <c r="J30" s="2">
        <v>8566881</v>
      </c>
      <c r="K30" s="2">
        <v>10721518</v>
      </c>
      <c r="N30" s="1">
        <v>262403.56192539487</v>
      </c>
      <c r="P30" s="5">
        <v>3.35899996757507</v>
      </c>
      <c r="S30" s="5">
        <v>2855.8353568216558</v>
      </c>
      <c r="T30" s="5">
        <v>3312.899677289415</v>
      </c>
      <c r="U30" s="2">
        <v>12286560</v>
      </c>
      <c r="W30" s="2">
        <v>10530807</v>
      </c>
      <c r="X30" s="2">
        <v>13364242</v>
      </c>
      <c r="Y30" s="2">
        <v>670996</v>
      </c>
      <c r="Z30" s="5">
        <v>58.511</v>
      </c>
      <c r="AA30" s="5">
        <v>35.9</v>
      </c>
      <c r="AB30" s="2">
        <v>-24000</v>
      </c>
      <c r="AC30" s="5">
        <v>47.0380780035066</v>
      </c>
      <c r="AD30" s="5">
        <v>14.1219997406006</v>
      </c>
      <c r="AE30" s="5">
        <v>46.5750007629395</v>
      </c>
      <c r="AF30" s="5">
        <v>39.3030014038086</v>
      </c>
      <c r="AG30" s="5">
        <v>77.0230026245117</v>
      </c>
      <c r="AH30" s="5">
        <v>61.4018745422363</v>
      </c>
      <c r="AI30" s="2">
        <v>20135388</v>
      </c>
      <c r="AJ30" s="2">
        <v>210</v>
      </c>
    </row>
    <row r="31" spans="1:36" ht="12.75">
      <c r="A31" s="2" t="s">
        <v>117</v>
      </c>
      <c r="B31" s="2" t="s">
        <v>285</v>
      </c>
      <c r="D31" s="2">
        <v>32889025</v>
      </c>
      <c r="E31" s="2">
        <v>36540268</v>
      </c>
      <c r="F31" s="5">
        <v>3.659637023557113</v>
      </c>
      <c r="G31" s="2">
        <v>26441461</v>
      </c>
      <c r="I31" s="5">
        <v>81.34999995073929</v>
      </c>
      <c r="J31" s="2">
        <v>18272226</v>
      </c>
      <c r="K31" s="2">
        <v>20122342</v>
      </c>
      <c r="N31" s="1">
        <v>1102911.5202352237</v>
      </c>
      <c r="P31" s="5">
        <v>6.34000015258789</v>
      </c>
      <c r="S31" s="5">
        <v>41629.22062559743</v>
      </c>
      <c r="T31" s="5">
        <v>43871.4023502939</v>
      </c>
      <c r="U31" s="2">
        <v>18417231</v>
      </c>
      <c r="W31" s="2">
        <v>5798954</v>
      </c>
      <c r="X31" s="2">
        <v>24587022</v>
      </c>
      <c r="Y31" s="2">
        <v>6154292</v>
      </c>
      <c r="Z31" s="5">
        <v>82.24897560975612</v>
      </c>
      <c r="AA31" s="5">
        <v>10.3</v>
      </c>
      <c r="AB31" s="2">
        <v>1210159</v>
      </c>
      <c r="AC31" s="5">
        <v>47.26431446200447</v>
      </c>
      <c r="AD31" s="5">
        <v>19.5279998779297</v>
      </c>
      <c r="AE31" s="5">
        <v>1.51800000667572</v>
      </c>
      <c r="AF31" s="5">
        <v>78.9550018310547</v>
      </c>
      <c r="AG31" s="5">
        <v>15.2410001754761</v>
      </c>
      <c r="AH31" s="5">
        <v>100</v>
      </c>
      <c r="AI31" s="2">
        <v>31693000</v>
      </c>
      <c r="AJ31" s="2">
        <v>970834</v>
      </c>
    </row>
    <row r="32" spans="1:36" ht="12.75">
      <c r="A32" s="2" t="s">
        <v>73</v>
      </c>
      <c r="B32" s="2" t="s">
        <v>284</v>
      </c>
      <c r="D32" s="2">
        <v>4198010</v>
      </c>
      <c r="E32" s="2">
        <v>4596028</v>
      </c>
      <c r="F32" s="5">
        <v>7.377488843943626</v>
      </c>
      <c r="G32" s="2">
        <v>1609475</v>
      </c>
      <c r="I32" s="5">
        <v>40.97999402962732</v>
      </c>
      <c r="J32" s="2">
        <v>1709418</v>
      </c>
      <c r="K32" s="2">
        <v>1834990</v>
      </c>
      <c r="N32" s="1">
        <v>112924.15216707233</v>
      </c>
      <c r="P32" s="5">
        <v>6.44700002670288</v>
      </c>
      <c r="S32" s="5">
        <v>885.3551411990426</v>
      </c>
      <c r="T32" s="5">
        <v>753.8248791663692</v>
      </c>
      <c r="U32" s="2">
        <v>2318150</v>
      </c>
      <c r="W32" s="2">
        <v>2051953</v>
      </c>
      <c r="X32" s="2">
        <v>2413934</v>
      </c>
      <c r="Y32" s="2">
        <v>130141</v>
      </c>
      <c r="Z32" s="5">
        <v>52.24</v>
      </c>
      <c r="AA32" s="5">
        <v>35.66</v>
      </c>
      <c r="AB32" s="2">
        <v>-200000</v>
      </c>
      <c r="AC32" s="5">
        <v>45.82657126196873</v>
      </c>
      <c r="AD32" s="5">
        <v>9.01399993896484</v>
      </c>
      <c r="AE32" s="5">
        <v>73.0510025024414</v>
      </c>
      <c r="AF32" s="5">
        <v>17.9349994659424</v>
      </c>
      <c r="AG32" s="5">
        <v>94.5979995727539</v>
      </c>
      <c r="AH32" s="5">
        <v>29.9820384979248</v>
      </c>
      <c r="AI32" s="2">
        <v>1175389</v>
      </c>
      <c r="AJ32" s="2">
        <v>2</v>
      </c>
    </row>
    <row r="33" spans="1:36" ht="12.75">
      <c r="A33" s="2" t="s">
        <v>74</v>
      </c>
      <c r="B33" s="2" t="s">
        <v>283</v>
      </c>
      <c r="D33" s="2">
        <v>10818024</v>
      </c>
      <c r="E33" s="2">
        <v>15016773</v>
      </c>
      <c r="F33" s="5">
        <v>11.695306074766355</v>
      </c>
      <c r="G33" s="2">
        <v>2365685</v>
      </c>
      <c r="I33" s="5">
        <v>22.858000184194037</v>
      </c>
      <c r="J33" s="2">
        <v>3944294</v>
      </c>
      <c r="K33" s="2">
        <v>5630456</v>
      </c>
      <c r="N33" s="1">
        <v>50092.53304768547</v>
      </c>
      <c r="P33" s="5">
        <v>2.19899988174438</v>
      </c>
      <c r="S33" s="5">
        <v>1734.6750199640665</v>
      </c>
      <c r="T33" s="5">
        <v>1753.771876022155</v>
      </c>
      <c r="U33" s="2">
        <v>7521764</v>
      </c>
      <c r="W33" s="2">
        <v>7118036</v>
      </c>
      <c r="X33" s="2">
        <v>7528315</v>
      </c>
      <c r="Y33" s="2">
        <v>370421</v>
      </c>
      <c r="Z33" s="5">
        <v>53.712</v>
      </c>
      <c r="AA33" s="5">
        <v>42.683</v>
      </c>
      <c r="AB33" s="2">
        <v>10000</v>
      </c>
      <c r="AC33" s="5">
        <v>45.70818065179801</v>
      </c>
      <c r="AD33" s="5">
        <v>3.03900003433228</v>
      </c>
      <c r="AE33" s="5">
        <v>81.7060012817383</v>
      </c>
      <c r="AF33" s="5">
        <v>15.2550001144409</v>
      </c>
      <c r="AG33" s="5">
        <v>93.3929977416992</v>
      </c>
      <c r="AH33" s="5">
        <v>10.8764162063599</v>
      </c>
      <c r="AI33" s="2">
        <v>6368600</v>
      </c>
      <c r="AJ33" s="2">
        <v>9</v>
      </c>
    </row>
    <row r="34" spans="1:36" ht="12.75">
      <c r="A34" s="2" t="s">
        <v>118</v>
      </c>
      <c r="B34" s="2" t="s">
        <v>286</v>
      </c>
      <c r="D34" s="2">
        <v>16530195</v>
      </c>
      <c r="E34" s="2">
        <v>18470439</v>
      </c>
      <c r="F34" s="5">
        <v>24.409196511166908</v>
      </c>
      <c r="G34" s="2">
        <v>14364739</v>
      </c>
      <c r="I34" s="5">
        <v>87.48999956092001</v>
      </c>
      <c r="J34" s="2">
        <v>7442378</v>
      </c>
      <c r="K34" s="2">
        <v>9212780</v>
      </c>
      <c r="N34" s="1">
        <v>627169.1974668506</v>
      </c>
      <c r="P34" s="5">
        <v>6.95800018310547</v>
      </c>
      <c r="S34" s="5">
        <v>18529.30256683373</v>
      </c>
      <c r="T34" s="5">
        <v>22296.837004316578</v>
      </c>
      <c r="U34" s="2">
        <v>9373185</v>
      </c>
      <c r="W34" s="2">
        <v>3698557</v>
      </c>
      <c r="X34" s="2">
        <v>12704690</v>
      </c>
      <c r="Y34" s="2">
        <v>2067192</v>
      </c>
      <c r="Z34" s="5">
        <v>79.909</v>
      </c>
      <c r="AA34" s="5">
        <v>12.711</v>
      </c>
      <c r="AB34" s="2">
        <v>558539</v>
      </c>
      <c r="AC34" s="5">
        <v>41.760131035366086</v>
      </c>
      <c r="AD34" s="5">
        <v>22.7409992218018</v>
      </c>
      <c r="AE34" s="5">
        <v>9.2519998550415</v>
      </c>
      <c r="AF34" s="5">
        <v>68.0070037841797</v>
      </c>
      <c r="AG34" s="5">
        <v>28.6709995269775</v>
      </c>
      <c r="AH34" s="5">
        <v>100</v>
      </c>
      <c r="AI34" s="2">
        <v>23013147</v>
      </c>
      <c r="AJ34" s="2">
        <v>134062</v>
      </c>
    </row>
    <row r="35" spans="1:36" ht="12.75">
      <c r="A35" s="2" t="s">
        <v>148</v>
      </c>
      <c r="B35" s="2" t="s">
        <v>289</v>
      </c>
      <c r="D35" s="2">
        <v>1317885000</v>
      </c>
      <c r="E35" s="2">
        <v>1386395000</v>
      </c>
      <c r="F35" s="5">
        <v>144.9762676842091</v>
      </c>
      <c r="G35" s="2">
        <v>595670841</v>
      </c>
      <c r="I35" s="5">
        <v>57.96</v>
      </c>
      <c r="J35" s="2">
        <v>768928092</v>
      </c>
      <c r="K35" s="2">
        <v>787399317</v>
      </c>
      <c r="N35" s="1">
        <v>33063909.422613915</v>
      </c>
      <c r="P35" s="5">
        <v>4.40000009536743</v>
      </c>
      <c r="S35" s="5">
        <v>7264.060035533513</v>
      </c>
      <c r="T35" s="5">
        <v>15253.993071387986</v>
      </c>
      <c r="U35" s="2">
        <v>674707818</v>
      </c>
      <c r="W35" s="2">
        <v>248682677</v>
      </c>
      <c r="X35" s="2">
        <v>994288090</v>
      </c>
      <c r="Y35" s="2">
        <v>143424233</v>
      </c>
      <c r="Z35" s="5">
        <v>76.47</v>
      </c>
      <c r="AA35" s="5">
        <v>12.43</v>
      </c>
      <c r="AB35" s="2">
        <v>-1741996</v>
      </c>
      <c r="AC35" s="5">
        <v>43.91837362998373</v>
      </c>
      <c r="AD35" s="5">
        <v>26.9799995422363</v>
      </c>
      <c r="AE35" s="5">
        <v>28.9790000915527</v>
      </c>
      <c r="AF35" s="5">
        <v>44.0410003662109</v>
      </c>
      <c r="AG35" s="5">
        <v>47.4970016479492</v>
      </c>
      <c r="AH35" s="5">
        <v>100</v>
      </c>
      <c r="AI35" s="2">
        <v>1469882500</v>
      </c>
      <c r="AJ35" s="2">
        <v>289923</v>
      </c>
    </row>
    <row r="36" spans="1:36" ht="12.75">
      <c r="A36" s="2" t="s">
        <v>119</v>
      </c>
      <c r="B36" s="2" t="s">
        <v>286</v>
      </c>
      <c r="D36" s="2">
        <v>43737516</v>
      </c>
      <c r="E36" s="2">
        <v>48901066</v>
      </c>
      <c r="F36" s="5">
        <v>42.82996233779768</v>
      </c>
      <c r="G36" s="2">
        <v>33597410</v>
      </c>
      <c r="I36" s="5">
        <v>80.44600091130938</v>
      </c>
      <c r="J36" s="2">
        <v>20223099</v>
      </c>
      <c r="K36" s="2">
        <v>26176012</v>
      </c>
      <c r="N36" s="1">
        <v>2265796.1076198085</v>
      </c>
      <c r="P36" s="5">
        <v>8.87199974060059</v>
      </c>
      <c r="S36" s="5">
        <v>10389.296279666729</v>
      </c>
      <c r="T36" s="5">
        <v>13186.206832364192</v>
      </c>
      <c r="U36" s="2">
        <v>24915291</v>
      </c>
      <c r="W36" s="2">
        <v>11519581</v>
      </c>
      <c r="X36" s="2">
        <v>33372043</v>
      </c>
      <c r="Y36" s="2">
        <v>4009442</v>
      </c>
      <c r="Z36" s="5">
        <v>76.925</v>
      </c>
      <c r="AA36" s="5">
        <v>15.098</v>
      </c>
      <c r="AB36" s="2">
        <v>1023981</v>
      </c>
      <c r="AC36" s="5">
        <v>43.140016897914016</v>
      </c>
      <c r="AD36" s="5">
        <v>19.4160003662109</v>
      </c>
      <c r="AE36" s="5">
        <v>16.5340003967285</v>
      </c>
      <c r="AF36" s="5">
        <v>64.0500030517578</v>
      </c>
      <c r="AG36" s="5">
        <v>51.0950012207031</v>
      </c>
      <c r="AH36" s="5">
        <v>99.5952377319336</v>
      </c>
      <c r="AI36" s="2">
        <v>62220014</v>
      </c>
      <c r="AJ36" s="2">
        <v>22640</v>
      </c>
    </row>
    <row r="37" spans="1:36" ht="12.75">
      <c r="A37" s="2" t="s">
        <v>102</v>
      </c>
      <c r="B37" s="2" t="s">
        <v>284</v>
      </c>
      <c r="D37" s="2">
        <v>641620</v>
      </c>
      <c r="E37" s="2">
        <v>813892</v>
      </c>
      <c r="F37" s="5">
        <v>437.3412000573938</v>
      </c>
      <c r="G37" s="2">
        <v>178800</v>
      </c>
      <c r="I37" s="5">
        <v>28.784040142918226</v>
      </c>
      <c r="J37" s="2">
        <v>157358</v>
      </c>
      <c r="K37" s="2">
        <v>215329</v>
      </c>
      <c r="N37" s="1">
        <v>6174.72795901775</v>
      </c>
      <c r="P37" s="5">
        <v>3.69600009918213</v>
      </c>
      <c r="S37" s="5">
        <v>2340.9400400964178</v>
      </c>
      <c r="T37" s="5">
        <v>2500.5694433609137</v>
      </c>
      <c r="U37" s="2">
        <v>403369</v>
      </c>
      <c r="W37" s="2">
        <v>323705</v>
      </c>
      <c r="X37" s="2">
        <v>466072</v>
      </c>
      <c r="Y37" s="2">
        <v>24115</v>
      </c>
      <c r="Z37" s="5">
        <v>63.912</v>
      </c>
      <c r="AA37" s="5">
        <v>32.365</v>
      </c>
      <c r="AB37" s="2">
        <v>-10000</v>
      </c>
      <c r="AC37" s="5">
        <v>42.239549712300715</v>
      </c>
      <c r="AD37" s="5">
        <v>13.8549995422363</v>
      </c>
      <c r="AE37" s="5">
        <v>57.1150016784668</v>
      </c>
      <c r="AF37" s="5">
        <v>29.0310001373291</v>
      </c>
      <c r="AG37" s="5">
        <v>69.8410034179688</v>
      </c>
      <c r="AH37" s="5">
        <v>79.9312896728516</v>
      </c>
      <c r="AI37" s="2">
        <v>468914</v>
      </c>
      <c r="AJ37" s="2">
        <v>4</v>
      </c>
    </row>
    <row r="38" spans="1:36" ht="12.75">
      <c r="A38" s="2" t="s">
        <v>75</v>
      </c>
      <c r="B38" s="2" t="s">
        <v>284</v>
      </c>
      <c r="D38" s="2">
        <v>58453683</v>
      </c>
      <c r="E38" s="2">
        <v>81398764</v>
      </c>
      <c r="F38" s="5">
        <v>34.71369889886816</v>
      </c>
      <c r="G38" s="2">
        <v>22487132</v>
      </c>
      <c r="I38" s="5">
        <v>43.88000043833589</v>
      </c>
      <c r="J38" s="2">
        <v>21945077</v>
      </c>
      <c r="K38" s="2">
        <v>27920339</v>
      </c>
      <c r="N38" s="1">
        <v>654841.0905643242</v>
      </c>
      <c r="P38" s="5">
        <v>4.10200023651123</v>
      </c>
      <c r="S38" s="5">
        <v>622.743608963059</v>
      </c>
      <c r="T38" s="5">
        <v>807.7529051297548</v>
      </c>
      <c r="U38" s="2">
        <v>40787890</v>
      </c>
      <c r="W38" s="2">
        <v>37674170</v>
      </c>
      <c r="X38" s="2">
        <v>41266543</v>
      </c>
      <c r="Y38" s="2">
        <v>2458051</v>
      </c>
      <c r="Z38" s="5">
        <v>60.026</v>
      </c>
      <c r="AA38" s="5">
        <v>41.732</v>
      </c>
      <c r="AB38" s="2">
        <v>119303</v>
      </c>
      <c r="AC38" s="5">
        <v>48.396883719785784</v>
      </c>
      <c r="AD38" s="5">
        <v>10.3970003128052</v>
      </c>
      <c r="AE38" s="5">
        <v>68.7959976196289</v>
      </c>
      <c r="AF38" s="5">
        <v>20.806999206543</v>
      </c>
      <c r="AG38" s="5">
        <v>81.8320007324219</v>
      </c>
      <c r="AH38" s="5">
        <v>19.0936317443848</v>
      </c>
      <c r="AI38" s="2">
        <v>35375246</v>
      </c>
      <c r="AJ38" s="2">
        <v>208</v>
      </c>
    </row>
    <row r="39" spans="1:36" ht="12.75">
      <c r="A39" s="2" t="s">
        <v>76</v>
      </c>
      <c r="B39" s="2" t="s">
        <v>284</v>
      </c>
      <c r="D39" s="2">
        <v>3876119</v>
      </c>
      <c r="E39" s="2">
        <v>5110702</v>
      </c>
      <c r="F39" s="5">
        <v>14.943573099415204</v>
      </c>
      <c r="G39" s="2">
        <v>2399046</v>
      </c>
      <c r="I39" s="5">
        <v>66.45899134795964</v>
      </c>
      <c r="J39" s="2">
        <v>1558622</v>
      </c>
      <c r="K39" s="2">
        <v>2057240</v>
      </c>
      <c r="N39" s="1">
        <v>256268.62044040675</v>
      </c>
      <c r="P39" s="5">
        <v>10.1560001373291</v>
      </c>
      <c r="S39" s="5">
        <v>4757.000315656303</v>
      </c>
      <c r="T39" s="5">
        <v>5103.142821376465</v>
      </c>
      <c r="U39" s="2">
        <v>2559386</v>
      </c>
      <c r="W39" s="2">
        <v>2143643</v>
      </c>
      <c r="X39" s="2">
        <v>2831975</v>
      </c>
      <c r="Y39" s="2">
        <v>135084</v>
      </c>
      <c r="Z39" s="5">
        <v>63.954</v>
      </c>
      <c r="AA39" s="5">
        <v>33.378</v>
      </c>
      <c r="AB39" s="2">
        <v>-20000</v>
      </c>
      <c r="AC39" s="5">
        <v>48.76684295463825</v>
      </c>
      <c r="AD39" s="5">
        <v>22.2689990997314</v>
      </c>
      <c r="AE39" s="5">
        <v>35.992000579834</v>
      </c>
      <c r="AF39" s="5">
        <v>41.7389984130859</v>
      </c>
      <c r="AG39" s="5">
        <v>78.0920028686523</v>
      </c>
      <c r="AH39" s="5">
        <v>66.2148513793945</v>
      </c>
      <c r="AI39" s="2">
        <v>5056000</v>
      </c>
      <c r="AJ39" s="2">
        <v>24</v>
      </c>
    </row>
    <row r="40" spans="1:36" ht="12.75">
      <c r="A40" s="2" t="s">
        <v>120</v>
      </c>
      <c r="B40" s="2" t="s">
        <v>286</v>
      </c>
      <c r="D40" s="2">
        <v>4404628</v>
      </c>
      <c r="E40" s="2">
        <v>4949954</v>
      </c>
      <c r="F40" s="5">
        <v>96.8679843444227</v>
      </c>
      <c r="G40" s="2">
        <v>3002811</v>
      </c>
      <c r="I40" s="5">
        <v>78.56000277982382</v>
      </c>
      <c r="J40" s="2">
        <v>2050234</v>
      </c>
      <c r="K40" s="2">
        <v>2329674</v>
      </c>
      <c r="N40" s="1">
        <v>92055.50190738669</v>
      </c>
      <c r="P40" s="5">
        <v>8.14200019836426</v>
      </c>
      <c r="S40" s="5">
        <v>12333.956226840168</v>
      </c>
      <c r="T40" s="5">
        <v>15430.30863047533</v>
      </c>
      <c r="U40" s="2">
        <v>2474720</v>
      </c>
      <c r="W40" s="2">
        <v>1068070</v>
      </c>
      <c r="X40" s="2">
        <v>3423988</v>
      </c>
      <c r="Y40" s="2">
        <v>457896</v>
      </c>
      <c r="Z40" s="5">
        <v>79.914</v>
      </c>
      <c r="AA40" s="5">
        <v>14.246</v>
      </c>
      <c r="AB40" s="2">
        <v>21000</v>
      </c>
      <c r="AC40" s="5">
        <v>38.066871158797326</v>
      </c>
      <c r="AD40" s="5">
        <v>18.4500007629395</v>
      </c>
      <c r="AE40" s="5">
        <v>12.5799999237061</v>
      </c>
      <c r="AF40" s="5">
        <v>68.9700012207031</v>
      </c>
      <c r="AG40" s="5">
        <v>24.3120002746582</v>
      </c>
      <c r="AH40" s="5">
        <v>99.6</v>
      </c>
      <c r="AI40" s="2">
        <v>8840342</v>
      </c>
      <c r="AJ40" s="2">
        <v>5749</v>
      </c>
    </row>
    <row r="41" spans="1:36" ht="12.75">
      <c r="A41" s="2" t="s">
        <v>103</v>
      </c>
      <c r="B41" s="2" t="s">
        <v>284</v>
      </c>
      <c r="D41" s="2">
        <v>19171237</v>
      </c>
      <c r="E41" s="2">
        <v>24437469</v>
      </c>
      <c r="F41" s="5">
        <v>75.78449730199094</v>
      </c>
      <c r="G41" s="2">
        <v>8832381</v>
      </c>
      <c r="I41" s="5">
        <v>50.32600143656448</v>
      </c>
      <c r="J41" s="2">
        <v>6673682</v>
      </c>
      <c r="K41" s="2">
        <v>8104984</v>
      </c>
      <c r="N41" s="1">
        <v>371123.44736425387</v>
      </c>
      <c r="P41" s="5">
        <v>2.48799991607666</v>
      </c>
      <c r="S41" s="5">
        <v>2650.4859631570157</v>
      </c>
      <c r="T41" s="5">
        <v>3564.59584591917</v>
      </c>
      <c r="U41" s="2">
        <v>12093605</v>
      </c>
      <c r="W41" s="2">
        <v>10304484</v>
      </c>
      <c r="X41" s="2">
        <v>13438825</v>
      </c>
      <c r="Y41" s="2">
        <v>694160</v>
      </c>
      <c r="Z41" s="5">
        <v>57.017</v>
      </c>
      <c r="AA41" s="5">
        <v>35.993</v>
      </c>
      <c r="AB41" s="2">
        <v>-40000</v>
      </c>
      <c r="AC41" s="5">
        <v>41.42750929551496</v>
      </c>
      <c r="AD41" s="5">
        <v>6.27199983596802</v>
      </c>
      <c r="AE41" s="5">
        <v>48.4210014343262</v>
      </c>
      <c r="AF41" s="5">
        <v>45.3079986572266</v>
      </c>
      <c r="AG41" s="5">
        <v>74.6500015258789</v>
      </c>
      <c r="AH41" s="5">
        <v>65.6357574462891</v>
      </c>
      <c r="AI41" s="2">
        <v>31747233</v>
      </c>
      <c r="AJ41" s="2">
        <v>212</v>
      </c>
    </row>
    <row r="42" spans="1:36" ht="12.75">
      <c r="A42" s="2" t="s">
        <v>197</v>
      </c>
      <c r="B42" s="2" t="s">
        <v>190</v>
      </c>
      <c r="D42" s="2">
        <v>4310217</v>
      </c>
      <c r="E42" s="2">
        <v>4124531</v>
      </c>
      <c r="F42" s="5">
        <v>72.88444954939035</v>
      </c>
      <c r="G42" s="2">
        <v>2355577</v>
      </c>
      <c r="I42" s="5">
        <v>56.66700044198964</v>
      </c>
      <c r="J42" s="2">
        <v>1936563</v>
      </c>
      <c r="K42" s="2">
        <v>1831037</v>
      </c>
      <c r="N42" s="1">
        <v>191894.0353528977</v>
      </c>
      <c r="P42" s="5">
        <v>11.2080001831055</v>
      </c>
      <c r="S42" s="5">
        <v>22194.939527283874</v>
      </c>
      <c r="T42" s="5">
        <v>22834.944788387278</v>
      </c>
      <c r="U42" s="2">
        <v>2139934</v>
      </c>
      <c r="W42" s="2">
        <v>595501</v>
      </c>
      <c r="X42" s="2">
        <v>2703200</v>
      </c>
      <c r="Y42" s="2">
        <v>825830</v>
      </c>
      <c r="Z42" s="5">
        <v>77.8268292682927</v>
      </c>
      <c r="AA42" s="5">
        <v>8.9</v>
      </c>
      <c r="AB42" s="2">
        <v>-40004</v>
      </c>
      <c r="AC42" s="5">
        <v>46.30458040989887</v>
      </c>
      <c r="AD42" s="5">
        <v>26.4160003662109</v>
      </c>
      <c r="AE42" s="5">
        <v>6.97900009155273</v>
      </c>
      <c r="AF42" s="5">
        <v>66.6050033569336</v>
      </c>
      <c r="AG42" s="5">
        <v>12.3699998855591</v>
      </c>
      <c r="AH42" s="5">
        <v>100</v>
      </c>
      <c r="AI42" s="2">
        <v>4315580</v>
      </c>
      <c r="AJ42" s="2">
        <v>60251</v>
      </c>
    </row>
    <row r="43" spans="1:36" ht="12.75">
      <c r="A43" s="2" t="s">
        <v>198</v>
      </c>
      <c r="B43" s="2" t="s">
        <v>190</v>
      </c>
      <c r="D43" s="2">
        <v>1063713</v>
      </c>
      <c r="E43" s="2">
        <v>1179680</v>
      </c>
      <c r="F43" s="5">
        <v>127.53297297297297</v>
      </c>
      <c r="G43" s="2">
        <v>723133</v>
      </c>
      <c r="I43" s="5">
        <v>66.83600637461006</v>
      </c>
      <c r="J43" s="2">
        <v>546825</v>
      </c>
      <c r="K43" s="2">
        <v>611083</v>
      </c>
      <c r="N43" s="1">
        <v>21446.476124525074</v>
      </c>
      <c r="P43" s="5">
        <v>11.0520000457764</v>
      </c>
      <c r="S43" s="5">
        <v>25695.553346772715</v>
      </c>
      <c r="T43" s="5">
        <v>24133.407421505213</v>
      </c>
      <c r="U43" s="2">
        <v>589132</v>
      </c>
      <c r="W43" s="2">
        <v>198618</v>
      </c>
      <c r="X43" s="2">
        <v>822803</v>
      </c>
      <c r="Y43" s="2">
        <v>158258</v>
      </c>
      <c r="Z43" s="5">
        <v>80.672</v>
      </c>
      <c r="AA43" s="5">
        <v>10.668</v>
      </c>
      <c r="AB43" s="2">
        <v>25000</v>
      </c>
      <c r="AC43" s="5">
        <v>46.19617956971475</v>
      </c>
      <c r="AD43" s="5">
        <v>17.0470008850098</v>
      </c>
      <c r="AE43" s="5">
        <v>2.52800011634827</v>
      </c>
      <c r="AF43" s="5">
        <v>80.4250030517578</v>
      </c>
      <c r="AG43" s="5">
        <v>13.1879997253418</v>
      </c>
      <c r="AH43" s="5">
        <v>100</v>
      </c>
      <c r="AI43" s="2">
        <v>1176801</v>
      </c>
      <c r="AJ43" s="2">
        <v>20484</v>
      </c>
    </row>
    <row r="44" spans="1:36" ht="12.75">
      <c r="A44" s="2" t="s">
        <v>199</v>
      </c>
      <c r="B44" s="2" t="s">
        <v>190</v>
      </c>
      <c r="D44" s="2">
        <v>10298828</v>
      </c>
      <c r="E44" s="2">
        <v>10594438</v>
      </c>
      <c r="F44" s="5">
        <v>134.32785596551287</v>
      </c>
      <c r="G44" s="2">
        <v>7565828</v>
      </c>
      <c r="I44" s="5">
        <v>73.6749981452532</v>
      </c>
      <c r="J44" s="2">
        <v>5185801</v>
      </c>
      <c r="K44" s="2">
        <v>5418917</v>
      </c>
      <c r="N44" s="1">
        <v>275884.6221020176</v>
      </c>
      <c r="P44" s="5">
        <v>2.89000010490417</v>
      </c>
      <c r="S44" s="5">
        <v>28844.067194653948</v>
      </c>
      <c r="T44" s="5">
        <v>32570.781179301433</v>
      </c>
      <c r="U44" s="2">
        <v>5385332</v>
      </c>
      <c r="W44" s="2">
        <v>1629994</v>
      </c>
      <c r="X44" s="2">
        <v>6951850</v>
      </c>
      <c r="Y44" s="2">
        <v>2012594</v>
      </c>
      <c r="Z44" s="5">
        <v>79.47560975609757</v>
      </c>
      <c r="AA44" s="5">
        <v>10.8</v>
      </c>
      <c r="AB44" s="2">
        <v>110057</v>
      </c>
      <c r="AC44" s="5">
        <v>44.52194045415348</v>
      </c>
      <c r="AD44" s="5">
        <v>38.0579986572266</v>
      </c>
      <c r="AE44" s="5">
        <v>2.80299997329712</v>
      </c>
      <c r="AF44" s="5">
        <v>59.1389999389648</v>
      </c>
      <c r="AG44" s="5">
        <v>17.1200008392334</v>
      </c>
      <c r="AH44" s="5">
        <v>100</v>
      </c>
      <c r="AI44" s="2">
        <v>12636359</v>
      </c>
      <c r="AJ44" s="2">
        <v>269310</v>
      </c>
    </row>
    <row r="45" spans="1:36" ht="12.75">
      <c r="A45" s="2" t="s">
        <v>200</v>
      </c>
      <c r="B45" s="2" t="s">
        <v>190</v>
      </c>
      <c r="D45" s="2">
        <v>5461438</v>
      </c>
      <c r="E45" s="2">
        <v>5764980</v>
      </c>
      <c r="F45" s="5">
        <v>134.31919850885367</v>
      </c>
      <c r="G45" s="2">
        <v>4712839</v>
      </c>
      <c r="I45" s="5">
        <v>87.75699135122758</v>
      </c>
      <c r="J45" s="2">
        <v>2930742</v>
      </c>
      <c r="K45" s="2">
        <v>2985838</v>
      </c>
      <c r="N45" s="1">
        <v>111397.50688576713</v>
      </c>
      <c r="P45" s="5">
        <v>5.74300003051758</v>
      </c>
      <c r="S45" s="5">
        <v>46373.51307367986</v>
      </c>
      <c r="T45" s="5">
        <v>47269.683837415774</v>
      </c>
      <c r="U45" s="2">
        <v>2897965</v>
      </c>
      <c r="W45" s="2">
        <v>950743</v>
      </c>
      <c r="X45" s="2">
        <v>3680871</v>
      </c>
      <c r="Y45" s="2">
        <v>1133366</v>
      </c>
      <c r="Z45" s="5">
        <v>81.0048780487805</v>
      </c>
      <c r="AA45" s="5">
        <v>10.6</v>
      </c>
      <c r="AB45" s="2">
        <v>75998</v>
      </c>
      <c r="AC45" s="5">
        <v>47.378893295617516</v>
      </c>
      <c r="AD45" s="5">
        <v>18.8040008544922</v>
      </c>
      <c r="AE45" s="5">
        <v>2.21000003814697</v>
      </c>
      <c r="AF45" s="5">
        <v>78.9869995117188</v>
      </c>
      <c r="AG45" s="5">
        <v>8.23700046539307</v>
      </c>
      <c r="AH45" s="5">
        <v>100</v>
      </c>
      <c r="AI45" s="2">
        <v>7132926</v>
      </c>
      <c r="AJ45" s="2">
        <v>252263</v>
      </c>
    </row>
    <row r="46" spans="1:36" ht="12.75">
      <c r="A46" s="2" t="s">
        <v>121</v>
      </c>
      <c r="B46" s="2" t="s">
        <v>286</v>
      </c>
      <c r="D46" s="2">
        <v>9338861</v>
      </c>
      <c r="E46" s="2">
        <v>10513131</v>
      </c>
      <c r="F46" s="5">
        <v>216.00844462708034</v>
      </c>
      <c r="G46" s="2">
        <v>6539070</v>
      </c>
      <c r="I46" s="5">
        <v>80.27699835567539</v>
      </c>
      <c r="J46" s="2">
        <v>3675577</v>
      </c>
      <c r="K46" s="2">
        <v>4825024</v>
      </c>
      <c r="N46" s="1">
        <v>189586.26137957588</v>
      </c>
      <c r="P46" s="5">
        <v>5.83199977874756</v>
      </c>
      <c r="S46" s="5">
        <v>10453.235448074498</v>
      </c>
      <c r="T46" s="5">
        <v>14953.436488881758</v>
      </c>
      <c r="U46" s="2">
        <v>5254947</v>
      </c>
      <c r="W46" s="2">
        <v>2970025</v>
      </c>
      <c r="X46" s="2">
        <v>6819805</v>
      </c>
      <c r="Y46" s="2">
        <v>723302</v>
      </c>
      <c r="Z46" s="5">
        <v>73.689</v>
      </c>
      <c r="AA46" s="5">
        <v>19.799</v>
      </c>
      <c r="AB46" s="2">
        <v>-150000</v>
      </c>
      <c r="AC46" s="5">
        <v>39.93416405804406</v>
      </c>
      <c r="AD46" s="5">
        <v>19.4260005950928</v>
      </c>
      <c r="AE46" s="5">
        <v>9.57699966430664</v>
      </c>
      <c r="AF46" s="5">
        <v>70.9970016479492</v>
      </c>
      <c r="AG46" s="5">
        <v>43.9650001525879</v>
      </c>
      <c r="AH46" s="5">
        <v>100</v>
      </c>
      <c r="AI46" s="2">
        <v>8769127</v>
      </c>
      <c r="AJ46" s="2">
        <v>1032</v>
      </c>
    </row>
    <row r="47" spans="1:36" ht="12.75">
      <c r="A47" s="2" t="s">
        <v>122</v>
      </c>
      <c r="B47" s="2" t="s">
        <v>286</v>
      </c>
      <c r="D47" s="2">
        <v>14296557</v>
      </c>
      <c r="E47" s="2">
        <v>16785361</v>
      </c>
      <c r="F47" s="5">
        <v>65.47318719038888</v>
      </c>
      <c r="G47" s="2">
        <v>8878734</v>
      </c>
      <c r="I47" s="5">
        <v>63.669997922594575</v>
      </c>
      <c r="J47" s="2">
        <v>6575991</v>
      </c>
      <c r="K47" s="2">
        <v>8318371</v>
      </c>
      <c r="N47" s="1">
        <v>206617.63458603152</v>
      </c>
      <c r="P47" s="5">
        <v>3.83599996566772</v>
      </c>
      <c r="S47" s="5">
        <v>8823.051871025242</v>
      </c>
      <c r="T47" s="5">
        <v>10453.709895681259</v>
      </c>
      <c r="U47" s="2">
        <v>8386320</v>
      </c>
      <c r="W47" s="2">
        <v>4760597</v>
      </c>
      <c r="X47" s="2">
        <v>10857990</v>
      </c>
      <c r="Y47" s="2">
        <v>1166774</v>
      </c>
      <c r="Z47" s="5">
        <v>76.584</v>
      </c>
      <c r="AA47" s="5">
        <v>19.968</v>
      </c>
      <c r="AB47" s="2">
        <v>182000</v>
      </c>
      <c r="AC47" s="5">
        <v>41.239865353444806</v>
      </c>
      <c r="AD47" s="5">
        <v>18.55299949646</v>
      </c>
      <c r="AE47" s="5">
        <v>27.6940002441406</v>
      </c>
      <c r="AF47" s="5">
        <v>53.7540016174316</v>
      </c>
      <c r="AG47" s="5">
        <v>49.2929992675781</v>
      </c>
      <c r="AH47" s="5">
        <v>100</v>
      </c>
      <c r="AI47" s="2">
        <v>14651404</v>
      </c>
      <c r="AJ47" s="2">
        <v>3524</v>
      </c>
    </row>
    <row r="48" spans="1:36" ht="12.75">
      <c r="A48" s="2" t="s">
        <v>275</v>
      </c>
      <c r="B48" s="2" t="s">
        <v>283</v>
      </c>
      <c r="D48" s="2">
        <v>78232126</v>
      </c>
      <c r="E48" s="2">
        <v>96442593</v>
      </c>
      <c r="F48" s="5">
        <v>96.30295371711019</v>
      </c>
      <c r="G48" s="2">
        <v>33700835</v>
      </c>
      <c r="I48" s="5">
        <v>42.70499964678469</v>
      </c>
      <c r="J48" s="2">
        <v>25187970</v>
      </c>
      <c r="K48" s="2">
        <v>30662031</v>
      </c>
      <c r="N48" s="1">
        <v>2216541.408042239</v>
      </c>
      <c r="P48" s="5">
        <v>11.7700004577637</v>
      </c>
      <c r="S48" s="5">
        <v>8987.253095707618</v>
      </c>
      <c r="T48" s="5">
        <v>10672.800222018199</v>
      </c>
      <c r="U48" s="2">
        <v>47706816</v>
      </c>
      <c r="W48" s="2">
        <v>32574005</v>
      </c>
      <c r="X48" s="2">
        <v>58865212</v>
      </c>
      <c r="Y48" s="2">
        <v>5003376</v>
      </c>
      <c r="Z48" s="5">
        <v>71.656</v>
      </c>
      <c r="AA48" s="5">
        <v>27.05</v>
      </c>
      <c r="AB48" s="2">
        <v>-190164</v>
      </c>
      <c r="AC48" s="5">
        <v>23.659626461143425</v>
      </c>
      <c r="AD48" s="5">
        <v>26.5709991455078</v>
      </c>
      <c r="AE48" s="5">
        <v>25.0400009155273</v>
      </c>
      <c r="AF48" s="5">
        <v>48.3889999389648</v>
      </c>
      <c r="AG48" s="5">
        <v>31.943000793457</v>
      </c>
      <c r="AH48" s="5">
        <v>100</v>
      </c>
      <c r="AI48" s="2">
        <v>102958194</v>
      </c>
      <c r="AJ48" s="2">
        <v>3490</v>
      </c>
    </row>
    <row r="49" spans="1:36" ht="12.75">
      <c r="A49" s="2" t="s">
        <v>123</v>
      </c>
      <c r="B49" s="2" t="s">
        <v>286</v>
      </c>
      <c r="D49" s="2">
        <v>6105810</v>
      </c>
      <c r="E49" s="2">
        <v>6388122</v>
      </c>
      <c r="F49" s="5">
        <v>303.6179657794677</v>
      </c>
      <c r="G49" s="2">
        <v>3832861</v>
      </c>
      <c r="I49" s="5">
        <v>71.27500069660535</v>
      </c>
      <c r="J49" s="2">
        <v>2511259</v>
      </c>
      <c r="K49" s="2">
        <v>2819572</v>
      </c>
      <c r="N49" s="1">
        <v>160971.69806812287</v>
      </c>
      <c r="P49" s="5">
        <v>4.38500022888184</v>
      </c>
      <c r="S49" s="5">
        <v>6203.3657716436865</v>
      </c>
      <c r="T49" s="5">
        <v>7246.755527087753</v>
      </c>
      <c r="U49" s="2">
        <v>3390313</v>
      </c>
      <c r="W49" s="2">
        <v>1753260</v>
      </c>
      <c r="X49" s="2">
        <v>4117123</v>
      </c>
      <c r="Y49" s="2">
        <v>517739</v>
      </c>
      <c r="Z49" s="5">
        <v>72.872</v>
      </c>
      <c r="AA49" s="5">
        <v>18.429</v>
      </c>
      <c r="AB49" s="2">
        <v>-202694</v>
      </c>
      <c r="AC49" s="5">
        <v>41.20706972547607</v>
      </c>
      <c r="AD49" s="5">
        <v>21.8859996795654</v>
      </c>
      <c r="AE49" s="5">
        <v>18.5750007629395</v>
      </c>
      <c r="AF49" s="5">
        <v>59.5400009155273</v>
      </c>
      <c r="AG49" s="5">
        <v>40.2400016784668</v>
      </c>
      <c r="AH49" s="5">
        <v>99.4903869628906</v>
      </c>
      <c r="AI49" s="2">
        <v>9478044</v>
      </c>
      <c r="AJ49" s="2">
        <v>393</v>
      </c>
    </row>
    <row r="50" spans="1:36" ht="12.75">
      <c r="A50" s="2" t="s">
        <v>77</v>
      </c>
      <c r="B50" s="2" t="s">
        <v>284</v>
      </c>
      <c r="D50" s="2">
        <v>821687</v>
      </c>
      <c r="E50" s="2">
        <v>1262001</v>
      </c>
      <c r="F50" s="5">
        <v>44.99112299465241</v>
      </c>
      <c r="G50" s="2">
        <v>502051</v>
      </c>
      <c r="I50" s="5">
        <v>71.64598126308933</v>
      </c>
      <c r="J50" s="2">
        <v>302837</v>
      </c>
      <c r="K50" s="2">
        <v>491467</v>
      </c>
      <c r="N50" s="1">
        <v>23687.910220866197</v>
      </c>
      <c r="P50" s="5">
        <v>9.15499973297119</v>
      </c>
      <c r="S50" s="5">
        <v>35901.45969580742</v>
      </c>
      <c r="T50" s="5">
        <v>22298.94214440508</v>
      </c>
      <c r="U50" s="2">
        <v>561891</v>
      </c>
      <c r="W50" s="2">
        <v>470538</v>
      </c>
      <c r="X50" s="2">
        <v>760118</v>
      </c>
      <c r="Y50" s="2">
        <v>31345</v>
      </c>
      <c r="Z50" s="5">
        <v>58.061</v>
      </c>
      <c r="AA50" s="5">
        <v>33.725</v>
      </c>
      <c r="AB50" s="2">
        <v>79998</v>
      </c>
      <c r="AC50" s="5">
        <v>36.9742017266673</v>
      </c>
      <c r="AD50" s="5">
        <v>16.4669990539551</v>
      </c>
      <c r="AE50" s="5">
        <v>41.4819984436035</v>
      </c>
      <c r="AF50" s="5">
        <v>42.0509986877441</v>
      </c>
      <c r="AG50" s="5">
        <v>57.492000579834</v>
      </c>
      <c r="AH50" s="5">
        <v>67.1840972900391</v>
      </c>
      <c r="AI50" s="2">
        <v>566113</v>
      </c>
      <c r="AJ50" s="2">
        <v>0</v>
      </c>
    </row>
    <row r="51" spans="1:36" ht="12.75">
      <c r="A51" s="2" t="s">
        <v>201</v>
      </c>
      <c r="B51" s="2" t="s">
        <v>190</v>
      </c>
      <c r="D51" s="2">
        <v>1340680</v>
      </c>
      <c r="E51" s="2">
        <v>1317384</v>
      </c>
      <c r="F51" s="5">
        <v>29.05566828407587</v>
      </c>
      <c r="G51" s="2">
        <v>918084</v>
      </c>
      <c r="I51" s="5">
        <v>68.71701796894452</v>
      </c>
      <c r="J51" s="2">
        <v>692034</v>
      </c>
      <c r="K51" s="2">
        <v>702172</v>
      </c>
      <c r="N51" s="1">
        <v>31778.201332797973</v>
      </c>
      <c r="P51" s="5">
        <v>5.76000022888184</v>
      </c>
      <c r="S51" s="5">
        <v>27383.46955788576</v>
      </c>
      <c r="T51" s="5">
        <v>29916.356908192007</v>
      </c>
      <c r="U51" s="2">
        <v>698154</v>
      </c>
      <c r="W51" s="2">
        <v>213705</v>
      </c>
      <c r="X51" s="2">
        <v>849251</v>
      </c>
      <c r="Y51" s="2">
        <v>254429</v>
      </c>
      <c r="Z51" s="5">
        <v>77.64146341463416</v>
      </c>
      <c r="AA51" s="5">
        <v>10.5</v>
      </c>
      <c r="AB51" s="2">
        <v>19555</v>
      </c>
      <c r="AC51" s="5">
        <v>48.36037324188375</v>
      </c>
      <c r="AD51" s="5">
        <v>29.9640007019043</v>
      </c>
      <c r="AE51" s="5">
        <v>3.52600002288818</v>
      </c>
      <c r="AF51" s="5">
        <v>66.5100021362305</v>
      </c>
      <c r="AG51" s="5">
        <v>10.1999998092651</v>
      </c>
      <c r="AH51" s="5">
        <v>100</v>
      </c>
      <c r="AI51" s="2">
        <v>1904425</v>
      </c>
      <c r="AJ51" s="2">
        <v>38377</v>
      </c>
    </row>
    <row r="52" spans="1:36" ht="12.75">
      <c r="A52" s="2" t="s">
        <v>78</v>
      </c>
      <c r="B52" s="2" t="s">
        <v>284</v>
      </c>
      <c r="D52" s="2">
        <v>1042652</v>
      </c>
      <c r="E52" s="2">
        <v>1124753</v>
      </c>
      <c r="F52" s="5">
        <v>64.78991935483872</v>
      </c>
      <c r="G52" s="2">
        <v>227601</v>
      </c>
      <c r="I52" s="5">
        <v>23.625009224247457</v>
      </c>
      <c r="J52" s="2">
        <v>304365</v>
      </c>
      <c r="K52" s="2">
        <v>365537</v>
      </c>
      <c r="N52" s="1">
        <v>85952.67530336391</v>
      </c>
      <c r="P52" s="5">
        <v>22.3400001525879</v>
      </c>
      <c r="S52" s="5">
        <v>7919.82247767015</v>
      </c>
      <c r="T52" s="5">
        <v>9567.58562842384</v>
      </c>
      <c r="U52" s="2">
        <v>577502</v>
      </c>
      <c r="W52" s="2">
        <v>431280</v>
      </c>
      <c r="X52" s="2">
        <v>648394</v>
      </c>
      <c r="Y52" s="2">
        <v>45079</v>
      </c>
      <c r="Z52" s="5">
        <v>58.319</v>
      </c>
      <c r="AA52" s="5">
        <v>26.773</v>
      </c>
      <c r="AB52" s="2">
        <v>-41764</v>
      </c>
      <c r="AC52" s="5">
        <v>40.827604319125015</v>
      </c>
      <c r="AD52" s="5">
        <v>24.4829998016357</v>
      </c>
      <c r="AE52" s="5">
        <v>13.1090002059937</v>
      </c>
      <c r="AF52" s="5">
        <v>62.4090003967285</v>
      </c>
      <c r="AG52" s="5">
        <v>35.1510009765625</v>
      </c>
      <c r="AH52" s="5">
        <v>73.5262756347656</v>
      </c>
      <c r="AI52" s="2">
        <v>1052000</v>
      </c>
      <c r="AJ52" s="2">
        <v>46</v>
      </c>
    </row>
    <row r="53" spans="1:36" ht="12.75">
      <c r="A53" s="2" t="s">
        <v>79</v>
      </c>
      <c r="B53" s="2" t="s">
        <v>284</v>
      </c>
      <c r="D53" s="2">
        <v>80674348</v>
      </c>
      <c r="E53" s="2">
        <v>106400024</v>
      </c>
      <c r="F53" s="5">
        <v>96.350651091189</v>
      </c>
      <c r="G53" s="2">
        <v>13001478</v>
      </c>
      <c r="I53" s="5">
        <v>20.310000118045085</v>
      </c>
      <c r="J53" s="2">
        <v>35599211</v>
      </c>
      <c r="K53" s="2">
        <v>50161105</v>
      </c>
      <c r="N53" s="1">
        <v>775706.7723819443</v>
      </c>
      <c r="P53" s="5">
        <v>1.80999994277954</v>
      </c>
      <c r="S53" s="5">
        <v>860.4585505913094</v>
      </c>
      <c r="T53" s="5">
        <v>1724.482541249756</v>
      </c>
      <c r="U53" s="2">
        <v>53185250</v>
      </c>
      <c r="W53" s="2">
        <v>43890859</v>
      </c>
      <c r="X53" s="2">
        <v>58798112</v>
      </c>
      <c r="Y53" s="2">
        <v>3711052</v>
      </c>
      <c r="Z53" s="5">
        <v>65.872</v>
      </c>
      <c r="AA53" s="5">
        <v>32.775</v>
      </c>
      <c r="AB53" s="2">
        <v>150002</v>
      </c>
      <c r="AC53" s="5">
        <v>46.55623515470801</v>
      </c>
      <c r="AD53" s="5">
        <v>11.4429998397827</v>
      </c>
      <c r="AE53" s="5">
        <v>67.0749969482422</v>
      </c>
      <c r="AF53" s="5">
        <v>21.4820003509521</v>
      </c>
      <c r="AG53" s="5">
        <v>86.8330001831055</v>
      </c>
      <c r="AH53" s="5">
        <v>44.3</v>
      </c>
      <c r="AI53" s="2">
        <v>39600000</v>
      </c>
      <c r="AJ53" s="2">
        <v>76</v>
      </c>
    </row>
    <row r="54" spans="1:36" ht="12.75">
      <c r="A54" s="2" t="s">
        <v>183</v>
      </c>
      <c r="B54" s="2" t="s">
        <v>290</v>
      </c>
      <c r="D54" s="2">
        <v>836190</v>
      </c>
      <c r="E54" s="2">
        <v>877459</v>
      </c>
      <c r="F54" s="5">
        <v>48.02731253420909</v>
      </c>
      <c r="G54" s="2">
        <v>423589</v>
      </c>
      <c r="I54" s="5">
        <v>55.741977687846386</v>
      </c>
      <c r="J54" s="2">
        <v>343713</v>
      </c>
      <c r="K54" s="2">
        <v>353751</v>
      </c>
      <c r="N54" s="1">
        <v>12923.608767220985</v>
      </c>
      <c r="P54" s="5">
        <v>4.14300012588501</v>
      </c>
      <c r="S54" s="5">
        <v>7371.096813369788</v>
      </c>
      <c r="T54" s="5">
        <v>9379.29779405208</v>
      </c>
      <c r="U54" s="2">
        <v>432310</v>
      </c>
      <c r="W54" s="2">
        <v>260178</v>
      </c>
      <c r="X54" s="2">
        <v>570845</v>
      </c>
      <c r="Y54" s="2">
        <v>46436</v>
      </c>
      <c r="Z54" s="5">
        <v>67.252</v>
      </c>
      <c r="AA54" s="5">
        <v>21.56</v>
      </c>
      <c r="AB54" s="2">
        <v>-31008</v>
      </c>
      <c r="AC54" s="5">
        <v>32.78549035903786</v>
      </c>
      <c r="AD54" s="5">
        <v>13.0869998931885</v>
      </c>
      <c r="AE54" s="5">
        <v>39.7350006103516</v>
      </c>
      <c r="AF54" s="5">
        <v>47.1780014038086</v>
      </c>
      <c r="AG54" s="5">
        <v>44.8800010681152</v>
      </c>
      <c r="AH54" s="5">
        <v>96</v>
      </c>
      <c r="AI54" s="2">
        <v>1033915</v>
      </c>
      <c r="AJ54" s="2">
        <v>131</v>
      </c>
    </row>
    <row r="55" spans="1:36" ht="12.75">
      <c r="A55" s="2" t="s">
        <v>202</v>
      </c>
      <c r="B55" s="2" t="s">
        <v>190</v>
      </c>
      <c r="D55" s="2">
        <v>5288720</v>
      </c>
      <c r="E55" s="2">
        <v>5508214</v>
      </c>
      <c r="F55" s="5">
        <v>16.27482345989068</v>
      </c>
      <c r="G55" s="2">
        <v>4398523</v>
      </c>
      <c r="I55" s="5">
        <v>85.32500734357815</v>
      </c>
      <c r="J55" s="2">
        <v>2690488</v>
      </c>
      <c r="K55" s="2">
        <v>2709668</v>
      </c>
      <c r="N55" s="1">
        <v>184406.04998321523</v>
      </c>
      <c r="P55" s="5">
        <v>8.64000034332275</v>
      </c>
      <c r="S55" s="5">
        <v>42467.26099619966</v>
      </c>
      <c r="T55" s="5">
        <v>41174.2047642122</v>
      </c>
      <c r="U55" s="2">
        <v>2794857</v>
      </c>
      <c r="W55" s="2">
        <v>895149</v>
      </c>
      <c r="X55" s="2">
        <v>3440986</v>
      </c>
      <c r="Y55" s="2">
        <v>1172079</v>
      </c>
      <c r="Z55" s="5">
        <v>81.42926829268293</v>
      </c>
      <c r="AA55" s="5">
        <v>9.1</v>
      </c>
      <c r="AB55" s="2">
        <v>70000</v>
      </c>
      <c r="AC55" s="5">
        <v>47.99200492458855</v>
      </c>
      <c r="AD55" s="5">
        <v>22.1560001373291</v>
      </c>
      <c r="AE55" s="5">
        <v>3.76300001144409</v>
      </c>
      <c r="AF55" s="5">
        <v>74.0810012817383</v>
      </c>
      <c r="AG55" s="5">
        <v>13.1780004501343</v>
      </c>
      <c r="AH55" s="5">
        <v>100</v>
      </c>
      <c r="AI55" s="2">
        <v>7310000</v>
      </c>
      <c r="AJ55" s="2">
        <v>122966</v>
      </c>
    </row>
    <row r="56" spans="1:36" ht="12.75">
      <c r="A56" s="2" t="s">
        <v>203</v>
      </c>
      <c r="B56" s="2" t="s">
        <v>190</v>
      </c>
      <c r="D56" s="2">
        <v>64016225</v>
      </c>
      <c r="E56" s="2">
        <v>66865144</v>
      </c>
      <c r="F56" s="5">
        <v>121.7751375490009</v>
      </c>
      <c r="G56" s="2">
        <v>49690034</v>
      </c>
      <c r="I56" s="5">
        <v>80.17999931324458</v>
      </c>
      <c r="J56" s="2">
        <v>29298628</v>
      </c>
      <c r="K56" s="2">
        <v>30254322</v>
      </c>
      <c r="N56" s="1">
        <v>2243395.9649601164</v>
      </c>
      <c r="P56" s="5">
        <v>9.39700031280518</v>
      </c>
      <c r="S56" s="5">
        <v>37670.52783810194</v>
      </c>
      <c r="T56" s="5">
        <v>38955.833966276674</v>
      </c>
      <c r="U56" s="2">
        <v>34481316</v>
      </c>
      <c r="W56" s="2">
        <v>12109162</v>
      </c>
      <c r="X56" s="2">
        <v>41604279</v>
      </c>
      <c r="Y56" s="2">
        <v>13151703</v>
      </c>
      <c r="Z56" s="5">
        <v>82.52439024390245</v>
      </c>
      <c r="AA56" s="5">
        <v>11.4</v>
      </c>
      <c r="AB56" s="2">
        <v>182636</v>
      </c>
      <c r="AC56" s="5">
        <v>47.62168195340818</v>
      </c>
      <c r="AD56" s="5">
        <v>20.4860000610352</v>
      </c>
      <c r="AE56" s="5">
        <v>2.62899994850159</v>
      </c>
      <c r="AF56" s="5">
        <v>76.8850021362305</v>
      </c>
      <c r="AG56" s="5">
        <v>11.6409997940063</v>
      </c>
      <c r="AH56" s="5">
        <v>100</v>
      </c>
      <c r="AI56" s="2">
        <v>69018000</v>
      </c>
      <c r="AJ56" s="2">
        <v>991690</v>
      </c>
    </row>
    <row r="57" spans="1:36" ht="12.75">
      <c r="A57" s="2" t="s">
        <v>104</v>
      </c>
      <c r="B57" s="2" t="s">
        <v>284</v>
      </c>
      <c r="D57" s="2">
        <v>1472575</v>
      </c>
      <c r="E57" s="2">
        <v>2064823</v>
      </c>
      <c r="F57" s="5">
        <v>7.714062091381178</v>
      </c>
      <c r="G57" s="2">
        <v>1233164</v>
      </c>
      <c r="I57" s="5">
        <v>88.97600423861996</v>
      </c>
      <c r="J57" s="2">
        <v>431893</v>
      </c>
      <c r="K57" s="2">
        <v>676650</v>
      </c>
      <c r="N57" s="1">
        <v>74950.7116154097</v>
      </c>
      <c r="P57" s="5">
        <v>19.3740005493164</v>
      </c>
      <c r="S57" s="5">
        <v>16496.48736788554</v>
      </c>
      <c r="T57" s="5">
        <v>16144.93529679054</v>
      </c>
      <c r="U57" s="2">
        <v>1012982</v>
      </c>
      <c r="W57" s="2">
        <v>760312</v>
      </c>
      <c r="X57" s="2">
        <v>1230495</v>
      </c>
      <c r="Y57" s="2">
        <v>74016</v>
      </c>
      <c r="Z57" s="5">
        <v>65.839</v>
      </c>
      <c r="AA57" s="5">
        <v>32.161</v>
      </c>
      <c r="AB57" s="2">
        <v>16301</v>
      </c>
      <c r="AC57" s="5">
        <v>40.49390379073376</v>
      </c>
      <c r="AD57" s="5">
        <v>9.9379997253418</v>
      </c>
      <c r="AE57" s="5">
        <v>37.8470001220703</v>
      </c>
      <c r="AF57" s="5">
        <v>52.2150001525879</v>
      </c>
      <c r="AG57" s="5">
        <v>33.9790000915527</v>
      </c>
      <c r="AH57" s="5">
        <v>92.1912002563477</v>
      </c>
      <c r="AI57" s="2">
        <v>2663243</v>
      </c>
      <c r="AJ57" s="2">
        <v>58</v>
      </c>
    </row>
    <row r="58" spans="1:36" ht="12.75">
      <c r="A58" s="2" t="s">
        <v>276</v>
      </c>
      <c r="B58" s="2" t="s">
        <v>283</v>
      </c>
      <c r="D58" s="2">
        <v>1639848</v>
      </c>
      <c r="E58" s="2">
        <v>2213894</v>
      </c>
      <c r="F58" s="5">
        <v>195.91982300884956</v>
      </c>
      <c r="G58" s="2">
        <v>877007</v>
      </c>
      <c r="I58" s="5">
        <v>60.59901693577019</v>
      </c>
      <c r="J58" s="2">
        <v>521384</v>
      </c>
      <c r="K58" s="2">
        <v>732005</v>
      </c>
      <c r="N58" s="1">
        <v>47414.660243988044</v>
      </c>
      <c r="P58" s="5">
        <v>8.9060001373291</v>
      </c>
      <c r="S58" s="5">
        <v>1415.084210640794</v>
      </c>
      <c r="T58" s="5">
        <v>1465.3355511778238</v>
      </c>
      <c r="U58" s="2">
        <v>1115801</v>
      </c>
      <c r="W58" s="2">
        <v>982433</v>
      </c>
      <c r="X58" s="2">
        <v>1173526</v>
      </c>
      <c r="Y58" s="2">
        <v>57935</v>
      </c>
      <c r="Z58" s="5">
        <v>61.44</v>
      </c>
      <c r="AA58" s="5">
        <v>38.967</v>
      </c>
      <c r="AB58" s="2">
        <v>-15436</v>
      </c>
      <c r="AC58" s="5">
        <v>44.344505843539324</v>
      </c>
      <c r="AD58" s="5">
        <v>15.7629995346069</v>
      </c>
      <c r="AE58" s="5">
        <v>29.9400005340576</v>
      </c>
      <c r="AF58" s="5">
        <v>54.2970008850098</v>
      </c>
      <c r="AG58" s="5">
        <v>73.9660034179688</v>
      </c>
      <c r="AH58" s="5">
        <v>56.2</v>
      </c>
      <c r="AI58" s="2">
        <v>2966000</v>
      </c>
      <c r="AJ58" s="2">
        <v>106</v>
      </c>
    </row>
    <row r="59" spans="1:36" ht="12.75">
      <c r="A59" s="2" t="s">
        <v>204</v>
      </c>
      <c r="B59" s="2" t="s">
        <v>190</v>
      </c>
      <c r="D59" s="2">
        <v>3860158</v>
      </c>
      <c r="E59" s="2">
        <v>3728004</v>
      </c>
      <c r="F59" s="5">
        <v>53.486427546628406</v>
      </c>
      <c r="G59" s="2">
        <v>2099115</v>
      </c>
      <c r="I59" s="5">
        <v>58.23099975214618</v>
      </c>
      <c r="J59" s="2">
        <v>1999505</v>
      </c>
      <c r="K59" s="2">
        <v>2023442</v>
      </c>
      <c r="N59" s="1">
        <v>265534.2586607458</v>
      </c>
      <c r="P59" s="5">
        <v>13.9300003051758</v>
      </c>
      <c r="S59" s="5">
        <v>6532.020269614737</v>
      </c>
      <c r="T59" s="5">
        <v>9702.168277347257</v>
      </c>
      <c r="U59" s="2">
        <v>1948480</v>
      </c>
      <c r="W59" s="2">
        <v>728046</v>
      </c>
      <c r="X59" s="2">
        <v>2452928</v>
      </c>
      <c r="Y59" s="2">
        <v>547030</v>
      </c>
      <c r="Z59" s="5">
        <v>73.414</v>
      </c>
      <c r="AA59" s="5">
        <v>13.718</v>
      </c>
      <c r="AB59" s="2">
        <v>-50000</v>
      </c>
      <c r="AC59" s="5">
        <v>45.67697023191176</v>
      </c>
      <c r="AD59" s="5">
        <v>13.1709995269775</v>
      </c>
      <c r="AE59" s="5">
        <v>43.1240005493164</v>
      </c>
      <c r="AF59" s="5">
        <v>43.7039985656738</v>
      </c>
      <c r="AG59" s="5">
        <v>51.6360015869141</v>
      </c>
      <c r="AH59" s="5">
        <v>100</v>
      </c>
      <c r="AI59" s="2">
        <v>5502395</v>
      </c>
      <c r="AJ59" s="2">
        <v>8799</v>
      </c>
    </row>
    <row r="60" spans="1:36" ht="12.75">
      <c r="A60" s="2" t="s">
        <v>205</v>
      </c>
      <c r="B60" s="2" t="s">
        <v>190</v>
      </c>
      <c r="D60" s="2">
        <v>82266372</v>
      </c>
      <c r="E60" s="2">
        <v>82657002</v>
      </c>
      <c r="F60" s="5">
        <v>231.15666983612059</v>
      </c>
      <c r="G60" s="2">
        <v>62833410</v>
      </c>
      <c r="I60" s="5">
        <v>77.26099961864091</v>
      </c>
      <c r="J60" s="2">
        <v>41887302</v>
      </c>
      <c r="K60" s="2">
        <v>43394167</v>
      </c>
      <c r="N60" s="1">
        <v>3626602.6039642547</v>
      </c>
      <c r="P60" s="5">
        <v>3.74600005149841</v>
      </c>
      <c r="S60" s="5">
        <v>40473.527449889596</v>
      </c>
      <c r="T60" s="5">
        <v>45462.02833081031</v>
      </c>
      <c r="U60" s="2">
        <v>41919970</v>
      </c>
      <c r="W60" s="2">
        <v>11117936</v>
      </c>
      <c r="X60" s="2">
        <v>53874035</v>
      </c>
      <c r="Y60" s="2">
        <v>17665031</v>
      </c>
      <c r="Z60" s="5">
        <v>80.99024390243903</v>
      </c>
      <c r="AA60" s="5">
        <v>9.5</v>
      </c>
      <c r="AB60" s="2">
        <v>2719112</v>
      </c>
      <c r="AC60" s="5">
        <v>46.48149600382927</v>
      </c>
      <c r="AD60" s="5">
        <v>27.4039993286133</v>
      </c>
      <c r="AE60" s="5">
        <v>1.27699995040894</v>
      </c>
      <c r="AF60" s="5">
        <v>71.3190002441406</v>
      </c>
      <c r="AG60" s="5">
        <v>10.1999998092651</v>
      </c>
      <c r="AH60" s="5">
        <v>100</v>
      </c>
      <c r="AI60" s="2">
        <v>109736278</v>
      </c>
      <c r="AJ60" s="2">
        <v>2825322</v>
      </c>
    </row>
    <row r="61" spans="1:36" ht="12.75">
      <c r="A61" s="2" t="s">
        <v>80</v>
      </c>
      <c r="B61" s="2" t="s">
        <v>284</v>
      </c>
      <c r="D61" s="2">
        <v>22963946</v>
      </c>
      <c r="E61" s="2">
        <v>29121471</v>
      </c>
      <c r="F61" s="5">
        <v>122.08212878343255</v>
      </c>
      <c r="G61" s="2">
        <v>11176323</v>
      </c>
      <c r="I61" s="5">
        <v>55.40699849949201</v>
      </c>
      <c r="J61" s="2">
        <v>9703567</v>
      </c>
      <c r="K61" s="2">
        <v>12227421</v>
      </c>
      <c r="N61" s="1">
        <v>442967.83910242567</v>
      </c>
      <c r="P61" s="5">
        <v>6.62900018692017</v>
      </c>
      <c r="S61" s="5">
        <v>2644.7168820024795</v>
      </c>
      <c r="T61" s="5">
        <v>4051.4618914996427</v>
      </c>
      <c r="U61" s="2">
        <v>14366668</v>
      </c>
      <c r="W61" s="2">
        <v>11013749</v>
      </c>
      <c r="X61" s="2">
        <v>17219574</v>
      </c>
      <c r="Y61" s="2">
        <v>888148</v>
      </c>
      <c r="Z61" s="5">
        <v>63.463</v>
      </c>
      <c r="AA61" s="5">
        <v>29.839</v>
      </c>
      <c r="AB61" s="2">
        <v>-50000</v>
      </c>
      <c r="AC61" s="5">
        <v>46.78735605815814</v>
      </c>
      <c r="AD61" s="5">
        <v>18.6119995117188</v>
      </c>
      <c r="AE61" s="5">
        <v>34.2690010070801</v>
      </c>
      <c r="AF61" s="5">
        <v>47.1189994812012</v>
      </c>
      <c r="AG61" s="5">
        <v>74.8560028076172</v>
      </c>
      <c r="AH61" s="5">
        <v>79</v>
      </c>
      <c r="AI61" s="2">
        <v>36751761</v>
      </c>
      <c r="AJ61" s="2">
        <v>2744</v>
      </c>
    </row>
    <row r="62" spans="1:36" ht="12.75">
      <c r="A62" s="2" t="s">
        <v>206</v>
      </c>
      <c r="B62" s="2" t="s">
        <v>190</v>
      </c>
      <c r="D62" s="2">
        <v>11048473</v>
      </c>
      <c r="E62" s="2">
        <v>10754679</v>
      </c>
      <c r="F62" s="5">
        <v>81.4995377387087</v>
      </c>
      <c r="G62" s="2">
        <v>8308341</v>
      </c>
      <c r="I62" s="5">
        <v>78.72399538842582</v>
      </c>
      <c r="J62" s="2">
        <v>5063057</v>
      </c>
      <c r="K62" s="2">
        <v>4898337</v>
      </c>
      <c r="N62" s="1">
        <v>425094.261084633</v>
      </c>
      <c r="P62" s="5">
        <v>21.488000869751</v>
      </c>
      <c r="S62" s="5">
        <v>32073.960396013354</v>
      </c>
      <c r="T62" s="5">
        <v>24601.67322654164</v>
      </c>
      <c r="U62" s="2">
        <v>5475485</v>
      </c>
      <c r="W62" s="2">
        <v>1527681</v>
      </c>
      <c r="X62" s="2">
        <v>6925566</v>
      </c>
      <c r="Y62" s="2">
        <v>2301432</v>
      </c>
      <c r="Z62" s="5">
        <v>81.3878048780488</v>
      </c>
      <c r="AA62" s="5">
        <v>8.2</v>
      </c>
      <c r="AB62" s="2">
        <v>-80000</v>
      </c>
      <c r="AC62" s="5">
        <v>43.927561537721886</v>
      </c>
      <c r="AD62" s="5">
        <v>15.4079999923706</v>
      </c>
      <c r="AE62" s="5">
        <v>12.081000328064</v>
      </c>
      <c r="AF62" s="5">
        <v>72.5110015869141</v>
      </c>
      <c r="AG62" s="5">
        <v>34.0699996948242</v>
      </c>
      <c r="AH62" s="5">
        <v>100</v>
      </c>
      <c r="AI62" s="2">
        <v>12937106</v>
      </c>
      <c r="AJ62" s="2">
        <v>39746</v>
      </c>
    </row>
    <row r="63" spans="1:36" ht="12.75">
      <c r="A63" s="2" t="s">
        <v>124</v>
      </c>
      <c r="B63" s="2" t="s">
        <v>286</v>
      </c>
      <c r="D63" s="2">
        <v>13700327</v>
      </c>
      <c r="E63" s="2">
        <v>16914936</v>
      </c>
      <c r="F63" s="5">
        <v>155.3396638809808</v>
      </c>
      <c r="G63" s="2">
        <v>6508751</v>
      </c>
      <c r="I63" s="5">
        <v>50.68000257287406</v>
      </c>
      <c r="J63" s="2">
        <v>4999569</v>
      </c>
      <c r="K63" s="2">
        <v>6841045</v>
      </c>
      <c r="N63" s="1">
        <v>139787.94943071855</v>
      </c>
      <c r="P63" s="5">
        <v>2.68400001525879</v>
      </c>
      <c r="S63" s="5">
        <v>6713.118847157626</v>
      </c>
      <c r="T63" s="5">
        <v>7423.170622157957</v>
      </c>
      <c r="U63" s="2">
        <v>8588624</v>
      </c>
      <c r="W63" s="2">
        <v>5928836</v>
      </c>
      <c r="X63" s="2">
        <v>10191721</v>
      </c>
      <c r="Y63" s="2">
        <v>794379</v>
      </c>
      <c r="Z63" s="5">
        <v>73.81</v>
      </c>
      <c r="AA63" s="5">
        <v>24.912</v>
      </c>
      <c r="AB63" s="2">
        <v>-46073</v>
      </c>
      <c r="AC63" s="5">
        <v>34.16210535086379</v>
      </c>
      <c r="AD63" s="5">
        <v>20.8980007171631</v>
      </c>
      <c r="AE63" s="5">
        <v>29.3159999847412</v>
      </c>
      <c r="AF63" s="5">
        <v>49.7859992980957</v>
      </c>
      <c r="AG63" s="5">
        <v>37.5690002441406</v>
      </c>
      <c r="AH63" s="5">
        <v>93.2880935668945</v>
      </c>
      <c r="AI63" s="2">
        <v>19986482</v>
      </c>
      <c r="AJ63" s="2">
        <v>1155</v>
      </c>
    </row>
    <row r="64" spans="1:36" ht="12.75">
      <c r="A64" s="2" t="s">
        <v>105</v>
      </c>
      <c r="B64" s="2" t="s">
        <v>284</v>
      </c>
      <c r="D64" s="2">
        <v>9518162</v>
      </c>
      <c r="E64" s="2">
        <v>12067539</v>
      </c>
      <c r="F64" s="5">
        <v>49.082969982917106</v>
      </c>
      <c r="G64" s="2">
        <v>3124051</v>
      </c>
      <c r="I64" s="5">
        <v>35.792998058676254</v>
      </c>
      <c r="J64" s="2">
        <v>3303291</v>
      </c>
      <c r="K64" s="2">
        <v>4346259</v>
      </c>
      <c r="N64" s="1">
        <v>129158.68093523744</v>
      </c>
      <c r="P64" s="5">
        <v>3.57200002670288</v>
      </c>
      <c r="S64" s="5">
        <v>1653.278076397675</v>
      </c>
      <c r="T64" s="5">
        <v>2213.463584932659</v>
      </c>
      <c r="U64" s="2">
        <v>6266022</v>
      </c>
      <c r="W64" s="2">
        <v>5339689</v>
      </c>
      <c r="X64" s="2">
        <v>6377069</v>
      </c>
      <c r="Y64" s="2">
        <v>350782</v>
      </c>
      <c r="Z64" s="5">
        <v>60.706</v>
      </c>
      <c r="AA64" s="5">
        <v>36.765</v>
      </c>
      <c r="AB64" s="2">
        <v>-20000</v>
      </c>
      <c r="AC64" s="5">
        <v>53.208494937830444</v>
      </c>
      <c r="AD64" s="5">
        <v>6.71600008010864</v>
      </c>
      <c r="AE64" s="5">
        <v>66.9700012207031</v>
      </c>
      <c r="AF64" s="5">
        <v>26.3150005340576</v>
      </c>
      <c r="AG64" s="5">
        <v>91.7720031738281</v>
      </c>
      <c r="AH64" s="5">
        <v>35.4412155151367</v>
      </c>
      <c r="AI64" s="2">
        <v>11700000</v>
      </c>
      <c r="AJ64" s="2">
        <v>19</v>
      </c>
    </row>
    <row r="65" spans="1:36" ht="12.75">
      <c r="A65" s="2" t="s">
        <v>106</v>
      </c>
      <c r="B65" s="2" t="s">
        <v>284</v>
      </c>
      <c r="D65" s="2">
        <v>1411543</v>
      </c>
      <c r="E65" s="2">
        <v>1828146</v>
      </c>
      <c r="F65" s="5">
        <v>50.59911430943814</v>
      </c>
      <c r="G65" s="2">
        <v>549570</v>
      </c>
      <c r="I65" s="5">
        <v>42.94498360634216</v>
      </c>
      <c r="J65" s="2">
        <v>572725</v>
      </c>
      <c r="K65" s="2">
        <v>766089</v>
      </c>
      <c r="N65" s="1">
        <v>22639.819643259045</v>
      </c>
      <c r="P65" s="5">
        <v>4.03299999237061</v>
      </c>
      <c r="S65" s="5">
        <v>1383.122200247138</v>
      </c>
      <c r="T65" s="5">
        <v>1576.7489940189216</v>
      </c>
      <c r="U65" s="2">
        <v>936281</v>
      </c>
      <c r="W65" s="2">
        <v>776707</v>
      </c>
      <c r="X65" s="2">
        <v>1000771</v>
      </c>
      <c r="Y65" s="2">
        <v>50668</v>
      </c>
      <c r="Z65" s="5">
        <v>57.673</v>
      </c>
      <c r="AA65" s="5">
        <v>35.697</v>
      </c>
      <c r="AB65" s="2">
        <v>-6996</v>
      </c>
      <c r="AC65" s="5">
        <v>48.23538779436854</v>
      </c>
      <c r="AD65" s="5">
        <v>8.67300033569336</v>
      </c>
      <c r="AE65" s="5">
        <v>68.1900024414063</v>
      </c>
      <c r="AF65" s="5">
        <v>23.1380004882813</v>
      </c>
      <c r="AG65" s="5">
        <v>79.5699996948242</v>
      </c>
      <c r="AH65" s="5">
        <v>26.0473480224609</v>
      </c>
      <c r="AI65" s="2">
        <v>1434822</v>
      </c>
      <c r="AJ65" s="2">
        <v>5</v>
      </c>
    </row>
    <row r="66" spans="1:36" ht="12.75">
      <c r="A66" s="2" t="s">
        <v>125</v>
      </c>
      <c r="B66" s="2" t="s">
        <v>286</v>
      </c>
      <c r="D66" s="2">
        <v>746474</v>
      </c>
      <c r="E66" s="2">
        <v>775221</v>
      </c>
      <c r="F66" s="5">
        <v>3.606182257989487</v>
      </c>
      <c r="G66" s="2">
        <v>204108</v>
      </c>
      <c r="I66" s="5">
        <v>26.53798078225435</v>
      </c>
      <c r="J66" s="2">
        <v>273413</v>
      </c>
      <c r="K66" s="2">
        <v>317602</v>
      </c>
      <c r="N66" s="1">
        <v>28642.745421085307</v>
      </c>
      <c r="P66" s="5">
        <v>12.1149997711182</v>
      </c>
      <c r="S66" s="5">
        <v>5318.308224872113</v>
      </c>
      <c r="T66" s="5">
        <v>7399.136096128091</v>
      </c>
      <c r="U66" s="2">
        <v>386541</v>
      </c>
      <c r="W66" s="2">
        <v>221522</v>
      </c>
      <c r="X66" s="2">
        <v>505580</v>
      </c>
      <c r="Y66" s="2">
        <v>48119</v>
      </c>
      <c r="Z66" s="5">
        <v>69.624</v>
      </c>
      <c r="AA66" s="5">
        <v>20.202</v>
      </c>
      <c r="AB66" s="2">
        <v>-30001</v>
      </c>
      <c r="AC66" s="5">
        <v>35.856827098066134</v>
      </c>
      <c r="AD66" s="5">
        <v>25.6359996795654</v>
      </c>
      <c r="AE66" s="5">
        <v>18.6800003051758</v>
      </c>
      <c r="AF66" s="5">
        <v>55.6839981079102</v>
      </c>
      <c r="AG66" s="5">
        <v>60.8289985656738</v>
      </c>
      <c r="AH66" s="5">
        <v>90.864875793457</v>
      </c>
      <c r="AI66" s="2">
        <v>643210</v>
      </c>
      <c r="AJ66" s="2">
        <v>25</v>
      </c>
    </row>
    <row r="67" spans="1:36" ht="12.75">
      <c r="A67" s="2" t="s">
        <v>126</v>
      </c>
      <c r="B67" s="2" t="s">
        <v>286</v>
      </c>
      <c r="D67" s="2">
        <v>9495328</v>
      </c>
      <c r="E67" s="2">
        <v>10982366</v>
      </c>
      <c r="F67" s="5">
        <v>395.76093693693696</v>
      </c>
      <c r="G67" s="2">
        <v>4232448</v>
      </c>
      <c r="I67" s="5">
        <v>54.346003402181275</v>
      </c>
      <c r="J67" s="2">
        <v>3862363</v>
      </c>
      <c r="K67" s="2">
        <v>4929887</v>
      </c>
      <c r="N67" s="1">
        <v>648876.9545325071</v>
      </c>
      <c r="P67" s="5">
        <v>13.4049997329712</v>
      </c>
      <c r="S67" s="5">
        <v>1610.1743791649706</v>
      </c>
      <c r="T67" s="5">
        <v>1653.0013420574285</v>
      </c>
      <c r="U67" s="2">
        <v>5562082</v>
      </c>
      <c r="W67" s="2">
        <v>3692760</v>
      </c>
      <c r="X67" s="2">
        <v>6758561</v>
      </c>
      <c r="Y67" s="2">
        <v>531045</v>
      </c>
      <c r="Z67" s="5">
        <v>63.29</v>
      </c>
      <c r="AA67" s="5">
        <v>24.75</v>
      </c>
      <c r="AB67" s="2">
        <v>-175000</v>
      </c>
      <c r="AC67" s="5">
        <v>47.850123136696645</v>
      </c>
      <c r="AD67" s="5">
        <v>10.3610000610352</v>
      </c>
      <c r="AE67" s="5">
        <v>49.7970008850098</v>
      </c>
      <c r="AF67" s="5">
        <v>39.8419990539551</v>
      </c>
      <c r="AG67" s="5">
        <v>86.3560028076172</v>
      </c>
      <c r="AH67" s="5">
        <v>43.7525634765625</v>
      </c>
      <c r="AI67" s="2">
        <v>6305862</v>
      </c>
      <c r="AJ67" s="2">
        <v>50</v>
      </c>
    </row>
    <row r="68" spans="1:36" ht="12.75">
      <c r="A68" s="2" t="s">
        <v>127</v>
      </c>
      <c r="B68" s="2" t="s">
        <v>286</v>
      </c>
      <c r="D68" s="2">
        <v>7808518</v>
      </c>
      <c r="E68" s="2">
        <v>9429013</v>
      </c>
      <c r="F68" s="5">
        <v>83.82089963552316</v>
      </c>
      <c r="G68" s="2">
        <v>3896841</v>
      </c>
      <c r="I68" s="5">
        <v>56.457001384980586</v>
      </c>
      <c r="J68" s="2">
        <v>2897884</v>
      </c>
      <c r="K68" s="2">
        <v>4159295</v>
      </c>
      <c r="N68" s="1">
        <v>93051.05424509036</v>
      </c>
      <c r="P68" s="5">
        <v>4.0479998588562</v>
      </c>
      <c r="S68" s="5">
        <v>3950.670967444037</v>
      </c>
      <c r="T68" s="5">
        <v>4468.999058077686</v>
      </c>
      <c r="U68" s="2">
        <v>4719921</v>
      </c>
      <c r="W68" s="2">
        <v>3049823</v>
      </c>
      <c r="X68" s="2">
        <v>5949149</v>
      </c>
      <c r="Y68" s="2">
        <v>430041</v>
      </c>
      <c r="Z68" s="5">
        <v>74.898</v>
      </c>
      <c r="AA68" s="5">
        <v>21.859</v>
      </c>
      <c r="AB68" s="2">
        <v>-34000</v>
      </c>
      <c r="AC68" s="5">
        <v>36.575164781531484</v>
      </c>
      <c r="AD68" s="5">
        <v>20.6830005645752</v>
      </c>
      <c r="AE68" s="5">
        <v>31.9850006103516</v>
      </c>
      <c r="AF68" s="5">
        <v>47.3320007324219</v>
      </c>
      <c r="AG68" s="5">
        <v>52.4539985656738</v>
      </c>
      <c r="AH68" s="5">
        <v>86.5</v>
      </c>
      <c r="AI68" s="2">
        <v>8233499</v>
      </c>
      <c r="AJ68" s="2">
        <v>750</v>
      </c>
    </row>
    <row r="69" spans="1:36" ht="12.75">
      <c r="A69" s="2" t="s">
        <v>149</v>
      </c>
      <c r="B69" s="2" t="s">
        <v>289</v>
      </c>
      <c r="D69" s="2">
        <v>6916300</v>
      </c>
      <c r="E69" s="2">
        <v>7391700</v>
      </c>
      <c r="F69" s="5">
        <v>6659.189189189189</v>
      </c>
      <c r="G69" s="2">
        <v>6916300</v>
      </c>
      <c r="I69" s="5">
        <v>100</v>
      </c>
      <c r="J69" s="2">
        <v>3651937</v>
      </c>
      <c r="K69" s="2">
        <v>3960052</v>
      </c>
      <c r="N69" s="1">
        <v>146442.68205862062</v>
      </c>
      <c r="P69" s="5">
        <v>3.08999991416931</v>
      </c>
      <c r="S69" s="5">
        <v>45937.45354570597</v>
      </c>
      <c r="T69" s="5">
        <v>56087.69343340976</v>
      </c>
      <c r="U69" s="2">
        <v>3978989</v>
      </c>
      <c r="W69" s="2">
        <v>848214</v>
      </c>
      <c r="X69" s="2">
        <v>5338161</v>
      </c>
      <c r="Y69" s="2">
        <v>1205325</v>
      </c>
      <c r="Z69" s="5">
        <v>84.68048780487806</v>
      </c>
      <c r="AA69" s="5">
        <v>7.7</v>
      </c>
      <c r="AB69" s="2">
        <v>146542</v>
      </c>
      <c r="AC69" s="5">
        <v>49.04273984281014</v>
      </c>
      <c r="AD69" s="5">
        <v>0.209999993443489</v>
      </c>
      <c r="AE69" s="5">
        <v>11.7679996490479</v>
      </c>
      <c r="AF69" s="5">
        <v>88.0230026245117</v>
      </c>
      <c r="AG69" s="5">
        <v>8.67700004577637</v>
      </c>
      <c r="AH69" s="5">
        <v>100</v>
      </c>
      <c r="AI69" s="2">
        <v>18394762</v>
      </c>
      <c r="AJ69" s="2">
        <v>77501</v>
      </c>
    </row>
    <row r="70" spans="1:36" ht="12.75">
      <c r="A70" s="2" t="s">
        <v>207</v>
      </c>
      <c r="B70" s="2" t="s">
        <v>190</v>
      </c>
      <c r="D70" s="2">
        <v>10055780</v>
      </c>
      <c r="E70" s="2">
        <v>9787966</v>
      </c>
      <c r="F70" s="5">
        <v>105.21300655702461</v>
      </c>
      <c r="G70" s="2">
        <v>6779707</v>
      </c>
      <c r="I70" s="5">
        <v>71.06199592438306</v>
      </c>
      <c r="J70" s="2">
        <v>4287249</v>
      </c>
      <c r="K70" s="2">
        <v>4714768</v>
      </c>
      <c r="N70" s="1">
        <v>317513.66682764044</v>
      </c>
      <c r="P70" s="5">
        <v>4.1560001373291</v>
      </c>
      <c r="S70" s="5">
        <v>23500.28692848324</v>
      </c>
      <c r="T70" s="5">
        <v>26860.573321272328</v>
      </c>
      <c r="U70" s="2">
        <v>5133501</v>
      </c>
      <c r="W70" s="2">
        <v>1406752</v>
      </c>
      <c r="X70" s="2">
        <v>6562819</v>
      </c>
      <c r="Y70" s="2">
        <v>1818395</v>
      </c>
      <c r="Z70" s="5">
        <v>76.06341463414635</v>
      </c>
      <c r="AA70" s="5">
        <v>9.7</v>
      </c>
      <c r="AB70" s="2">
        <v>29999</v>
      </c>
      <c r="AC70" s="5">
        <v>45.54183790167406</v>
      </c>
      <c r="AD70" s="5">
        <v>31.5230007171631</v>
      </c>
      <c r="AE70" s="5">
        <v>5.03700017929077</v>
      </c>
      <c r="AF70" s="5">
        <v>63.439998626709</v>
      </c>
      <c r="AG70" s="5">
        <v>10.335000038147</v>
      </c>
      <c r="AH70" s="5">
        <v>100</v>
      </c>
      <c r="AI70" s="2">
        <v>9945037</v>
      </c>
      <c r="AJ70" s="2">
        <v>133382</v>
      </c>
    </row>
    <row r="71" spans="1:36" ht="12.75">
      <c r="A71" s="2" t="s">
        <v>208</v>
      </c>
      <c r="B71" s="2" t="s">
        <v>190</v>
      </c>
      <c r="D71" s="2">
        <v>311566</v>
      </c>
      <c r="E71" s="2">
        <v>343400</v>
      </c>
      <c r="F71" s="5">
        <v>3.333980582524272</v>
      </c>
      <c r="G71" s="2">
        <v>290623</v>
      </c>
      <c r="I71" s="5">
        <v>93.77285963890508</v>
      </c>
      <c r="J71" s="2">
        <v>187329</v>
      </c>
      <c r="K71" s="2">
        <v>210537</v>
      </c>
      <c r="N71" s="1">
        <v>4216.7756542253455</v>
      </c>
      <c r="P71" s="5">
        <v>2.74200010299683</v>
      </c>
      <c r="S71" s="5">
        <v>44624.279895795444</v>
      </c>
      <c r="T71" s="5">
        <v>47839.51903174362</v>
      </c>
      <c r="U71" s="2">
        <v>171121</v>
      </c>
      <c r="W71" s="2">
        <v>68644</v>
      </c>
      <c r="X71" s="2">
        <v>225218</v>
      </c>
      <c r="Y71" s="2">
        <v>49537</v>
      </c>
      <c r="Z71" s="5">
        <v>82.2048780487805</v>
      </c>
      <c r="AA71" s="5">
        <v>11.9</v>
      </c>
      <c r="AB71" s="2">
        <v>1900</v>
      </c>
      <c r="AC71" s="5">
        <v>47.225903285408265</v>
      </c>
      <c r="AD71" s="5">
        <v>17.4829998016357</v>
      </c>
      <c r="AE71" s="5">
        <v>3.75699996948242</v>
      </c>
      <c r="AF71" s="5">
        <v>78.7600021362305</v>
      </c>
      <c r="AG71" s="5">
        <v>11.7919998168945</v>
      </c>
      <c r="AH71" s="5">
        <v>100</v>
      </c>
      <c r="AI71" s="2">
        <v>410662</v>
      </c>
      <c r="AJ71" s="2">
        <v>19793</v>
      </c>
    </row>
    <row r="72" spans="1:36" ht="12.75">
      <c r="A72" s="2" t="s">
        <v>150</v>
      </c>
      <c r="B72" s="2" t="s">
        <v>287</v>
      </c>
      <c r="D72" s="2">
        <v>1183209472</v>
      </c>
      <c r="E72" s="2">
        <v>1338658835</v>
      </c>
      <c r="F72" s="5">
        <v>407.22644901066417</v>
      </c>
      <c r="G72" s="2">
        <v>353850625</v>
      </c>
      <c r="I72" s="5">
        <v>33.60000003286872</v>
      </c>
      <c r="J72" s="2">
        <v>455807544</v>
      </c>
      <c r="K72" s="2">
        <v>505288647</v>
      </c>
      <c r="N72" s="1">
        <v>10934822.658887956</v>
      </c>
      <c r="P72" s="5">
        <v>2.55699992179871</v>
      </c>
      <c r="S72" s="5">
        <v>3848.9488828636877</v>
      </c>
      <c r="T72" s="5">
        <v>6516.172619985022</v>
      </c>
      <c r="U72" s="2">
        <v>642787641</v>
      </c>
      <c r="W72" s="2">
        <v>367846040</v>
      </c>
      <c r="X72" s="2">
        <v>890719320</v>
      </c>
      <c r="Y72" s="2">
        <v>80093475</v>
      </c>
      <c r="Z72" s="5">
        <v>69.165</v>
      </c>
      <c r="AA72" s="5">
        <v>18.083</v>
      </c>
      <c r="AB72" s="2">
        <v>-2663434</v>
      </c>
      <c r="AC72" s="5">
        <v>22.052547125603635</v>
      </c>
      <c r="AD72" s="5">
        <v>44.5219993591309</v>
      </c>
      <c r="AE72" s="5">
        <v>24.4729995727539</v>
      </c>
      <c r="AF72" s="5">
        <v>31.0049991607666</v>
      </c>
      <c r="AG72" s="5">
        <v>78.754997253418</v>
      </c>
      <c r="AH72" s="5">
        <v>92.6186599731445</v>
      </c>
      <c r="AI72" s="2">
        <v>1168902277</v>
      </c>
      <c r="AJ72" s="2">
        <v>164791</v>
      </c>
    </row>
    <row r="73" spans="1:36" ht="12.75">
      <c r="A73" s="2" t="s">
        <v>151</v>
      </c>
      <c r="B73" s="2" t="s">
        <v>288</v>
      </c>
      <c r="D73" s="2">
        <v>232374245</v>
      </c>
      <c r="E73" s="2">
        <v>264645886</v>
      </c>
      <c r="F73" s="5">
        <v>138.29883569017235</v>
      </c>
      <c r="G73" s="2">
        <v>110459097</v>
      </c>
      <c r="I73" s="5">
        <v>54.65900006471289</v>
      </c>
      <c r="J73" s="2">
        <v>108776342</v>
      </c>
      <c r="K73" s="2">
        <v>129910266</v>
      </c>
      <c r="N73" s="1">
        <v>8767373.621643696</v>
      </c>
      <c r="P73" s="5">
        <v>4.18499994277954</v>
      </c>
      <c r="S73" s="5">
        <v>7470.317533724746</v>
      </c>
      <c r="T73" s="5">
        <v>11161.021202216349</v>
      </c>
      <c r="U73" s="2">
        <v>131375660</v>
      </c>
      <c r="W73" s="2">
        <v>71229180</v>
      </c>
      <c r="X73" s="2">
        <v>178379664</v>
      </c>
      <c r="Y73" s="2">
        <v>15037043</v>
      </c>
      <c r="Z73" s="5">
        <v>71.282</v>
      </c>
      <c r="AA73" s="5">
        <v>18.422</v>
      </c>
      <c r="AB73" s="2">
        <v>-494777</v>
      </c>
      <c r="AC73" s="5">
        <v>38.81600473360589</v>
      </c>
      <c r="AD73" s="5">
        <v>30.7900009155273</v>
      </c>
      <c r="AE73" s="5">
        <v>22.0179996490479</v>
      </c>
      <c r="AF73" s="5">
        <v>47.1920013427734</v>
      </c>
      <c r="AG73" s="5">
        <v>51.1910018920898</v>
      </c>
      <c r="AH73" s="5">
        <v>98.14</v>
      </c>
      <c r="AI73" s="2">
        <v>435193605</v>
      </c>
      <c r="AJ73" s="2">
        <v>338925</v>
      </c>
    </row>
    <row r="74" spans="1:36" ht="12.75">
      <c r="A74" s="2" t="s">
        <v>277</v>
      </c>
      <c r="B74" s="2" t="s">
        <v>283</v>
      </c>
      <c r="D74" s="2">
        <v>71336475</v>
      </c>
      <c r="E74" s="2">
        <v>80673951</v>
      </c>
      <c r="F74" s="5">
        <v>46.22751683236398</v>
      </c>
      <c r="G74" s="2">
        <v>49125150</v>
      </c>
      <c r="I74" s="5">
        <v>74.39399986744172</v>
      </c>
      <c r="J74" s="2">
        <v>24196831</v>
      </c>
      <c r="K74" s="2">
        <v>27035450</v>
      </c>
      <c r="N74" s="1">
        <v>2564864.1783035784</v>
      </c>
      <c r="P74" s="5">
        <v>12.1000003814697</v>
      </c>
      <c r="S74" s="5">
        <v>17506.95383203661</v>
      </c>
      <c r="T74" s="5">
        <v>19097.9667811982</v>
      </c>
      <c r="U74" s="2">
        <v>39854933</v>
      </c>
      <c r="W74" s="2">
        <v>19561693</v>
      </c>
      <c r="X74" s="2">
        <v>56240595</v>
      </c>
      <c r="Y74" s="2">
        <v>4871662</v>
      </c>
      <c r="Z74" s="5">
        <v>76.271</v>
      </c>
      <c r="AA74" s="5">
        <v>19.011</v>
      </c>
      <c r="AB74" s="2">
        <v>-274998</v>
      </c>
      <c r="AC74" s="5">
        <v>19.040001183631123</v>
      </c>
      <c r="AD74" s="5">
        <v>17.5839996337891</v>
      </c>
      <c r="AE74" s="5">
        <v>32.0359992980957</v>
      </c>
      <c r="AF74" s="5">
        <v>50.3800010681152</v>
      </c>
      <c r="AG74" s="5">
        <v>45.2550010681152</v>
      </c>
      <c r="AH74" s="5">
        <v>100</v>
      </c>
      <c r="AI74" s="2">
        <v>87046953</v>
      </c>
      <c r="AJ74" s="2">
        <v>18208</v>
      </c>
    </row>
    <row r="75" spans="1:36" ht="12.75">
      <c r="A75" s="2" t="s">
        <v>152</v>
      </c>
      <c r="B75" s="2" t="s">
        <v>283</v>
      </c>
      <c r="D75" s="2">
        <v>27911248</v>
      </c>
      <c r="E75" s="2">
        <v>37552781</v>
      </c>
      <c r="F75" s="5">
        <v>86.3179152707233</v>
      </c>
      <c r="G75" s="2">
        <v>19223314</v>
      </c>
      <c r="I75" s="5">
        <v>70.27799885180275</v>
      </c>
      <c r="J75" s="2">
        <v>6845242</v>
      </c>
      <c r="K75" s="2">
        <v>9770174</v>
      </c>
      <c r="N75" s="1">
        <v>592044.9920695114</v>
      </c>
      <c r="P75" s="5">
        <v>7.89099979400635</v>
      </c>
      <c r="S75" s="5">
        <v>11774.01385762537</v>
      </c>
      <c r="T75" s="5">
        <v>15829.588888285012</v>
      </c>
      <c r="U75" s="2">
        <v>18558849</v>
      </c>
      <c r="W75" s="2">
        <v>14560891</v>
      </c>
      <c r="X75" s="2">
        <v>21778432</v>
      </c>
      <c r="Y75" s="2">
        <v>1213458</v>
      </c>
      <c r="Z75" s="5">
        <v>70.294</v>
      </c>
      <c r="AA75" s="5">
        <v>29.693</v>
      </c>
      <c r="AB75" s="2">
        <v>39171</v>
      </c>
      <c r="AC75" s="5">
        <v>14.393592171439321</v>
      </c>
      <c r="AD75" s="5">
        <v>19.0109996795654</v>
      </c>
      <c r="AE75" s="5">
        <v>23.4580001831055</v>
      </c>
      <c r="AF75" s="5">
        <v>57.5309982299805</v>
      </c>
      <c r="AG75" s="5">
        <v>29.1340007781982</v>
      </c>
      <c r="AH75" s="5">
        <v>100</v>
      </c>
      <c r="AI75" s="2">
        <v>33415690</v>
      </c>
      <c r="AJ75" s="2">
        <v>391</v>
      </c>
    </row>
    <row r="76" spans="1:36" ht="12.75">
      <c r="A76" s="2" t="s">
        <v>209</v>
      </c>
      <c r="B76" s="2" t="s">
        <v>190</v>
      </c>
      <c r="D76" s="2">
        <v>4398942</v>
      </c>
      <c r="E76" s="2">
        <v>4807388</v>
      </c>
      <c r="F76" s="5">
        <v>68.40335799658509</v>
      </c>
      <c r="G76" s="2">
        <v>2680715</v>
      </c>
      <c r="I76" s="5">
        <v>62.947009893938244</v>
      </c>
      <c r="J76" s="2">
        <v>2325549</v>
      </c>
      <c r="K76" s="2">
        <v>2331966</v>
      </c>
      <c r="N76" s="1">
        <v>115812.34064356335</v>
      </c>
      <c r="P76" s="5">
        <v>6.71000003814697</v>
      </c>
      <c r="S76" s="5">
        <v>50420.363149759454</v>
      </c>
      <c r="T76" s="5">
        <v>66132.1423931759</v>
      </c>
      <c r="U76" s="2">
        <v>2426140</v>
      </c>
      <c r="W76" s="2">
        <v>1038553</v>
      </c>
      <c r="X76" s="2">
        <v>3119517</v>
      </c>
      <c r="Y76" s="2">
        <v>649317</v>
      </c>
      <c r="Z76" s="5">
        <v>81.9560975609756</v>
      </c>
      <c r="AA76" s="5">
        <v>12.9</v>
      </c>
      <c r="AB76" s="2">
        <v>118020</v>
      </c>
      <c r="AC76" s="5">
        <v>45.54736218281056</v>
      </c>
      <c r="AD76" s="5">
        <v>18.826000213623</v>
      </c>
      <c r="AE76" s="5">
        <v>5.05800008773804</v>
      </c>
      <c r="AF76" s="5">
        <v>76.1169967651367</v>
      </c>
      <c r="AG76" s="5">
        <v>15.3610000610352</v>
      </c>
      <c r="AH76" s="5">
        <v>100</v>
      </c>
      <c r="AI76" s="2">
        <v>4898872</v>
      </c>
      <c r="AJ76" s="2">
        <v>185553</v>
      </c>
    </row>
    <row r="77" spans="1:36" ht="12.75">
      <c r="A77" s="2" t="s">
        <v>153</v>
      </c>
      <c r="B77" s="2" t="s">
        <v>283</v>
      </c>
      <c r="D77" s="2">
        <v>7180100</v>
      </c>
      <c r="E77" s="2">
        <v>8713300</v>
      </c>
      <c r="F77" s="5">
        <v>394.8028998640689</v>
      </c>
      <c r="G77" s="2">
        <v>6579915</v>
      </c>
      <c r="I77" s="5">
        <v>92.3360035807329</v>
      </c>
      <c r="J77" s="2">
        <v>3261624</v>
      </c>
      <c r="K77" s="2">
        <v>4025019</v>
      </c>
      <c r="N77" s="1">
        <v>305907.70550399786</v>
      </c>
      <c r="P77" s="5">
        <v>4.21500015258789</v>
      </c>
      <c r="S77" s="5">
        <v>28684.98729704926</v>
      </c>
      <c r="T77" s="5">
        <v>33220.44962818411</v>
      </c>
      <c r="U77" s="2">
        <v>4385803</v>
      </c>
      <c r="W77" s="2">
        <v>2434901</v>
      </c>
      <c r="X77" s="2">
        <v>5256726</v>
      </c>
      <c r="Y77" s="2">
        <v>1021673</v>
      </c>
      <c r="Z77" s="5">
        <v>82.60243902439025</v>
      </c>
      <c r="AA77" s="5">
        <v>21.1</v>
      </c>
      <c r="AB77" s="2">
        <v>50002</v>
      </c>
      <c r="AC77" s="5">
        <v>47.09043609483582</v>
      </c>
      <c r="AD77" s="5">
        <v>0.996999979019165</v>
      </c>
      <c r="AE77" s="5">
        <v>17.4500007629395</v>
      </c>
      <c r="AF77" s="5">
        <v>81.5530014038086</v>
      </c>
      <c r="AG77" s="5">
        <v>12.4259996414185</v>
      </c>
      <c r="AH77" s="5">
        <v>100</v>
      </c>
      <c r="AI77" s="2">
        <v>10540000</v>
      </c>
      <c r="AJ77" s="2">
        <v>60711</v>
      </c>
    </row>
    <row r="78" spans="1:36" ht="12.75">
      <c r="A78" s="2" t="s">
        <v>210</v>
      </c>
      <c r="B78" s="2" t="s">
        <v>190</v>
      </c>
      <c r="D78" s="2">
        <v>58438310</v>
      </c>
      <c r="E78" s="2">
        <v>60536709</v>
      </c>
      <c r="F78" s="5">
        <v>200.8917136789009</v>
      </c>
      <c r="G78" s="2">
        <v>39722857</v>
      </c>
      <c r="I78" s="5">
        <v>70.14399973411174</v>
      </c>
      <c r="J78" s="2">
        <v>24393494</v>
      </c>
      <c r="K78" s="2">
        <v>25730306</v>
      </c>
      <c r="N78" s="1">
        <v>1481904.7139731036</v>
      </c>
      <c r="P78" s="5">
        <v>11.2110004425049</v>
      </c>
      <c r="S78" s="5">
        <v>38612.0116543642</v>
      </c>
      <c r="T78" s="5">
        <v>35373.16868970521</v>
      </c>
      <c r="U78" s="2">
        <v>31121471</v>
      </c>
      <c r="W78" s="2">
        <v>8157364</v>
      </c>
      <c r="X78" s="2">
        <v>38758774</v>
      </c>
      <c r="Y78" s="2">
        <v>13620571</v>
      </c>
      <c r="Z78" s="5">
        <v>83.24390243902438</v>
      </c>
      <c r="AA78" s="5">
        <v>7.6</v>
      </c>
      <c r="AB78" s="2">
        <v>744713</v>
      </c>
      <c r="AC78" s="5">
        <v>42.339010659259166</v>
      </c>
      <c r="AD78" s="5">
        <v>26.0020008087158</v>
      </c>
      <c r="AE78" s="5">
        <v>3.78399991989136</v>
      </c>
      <c r="AF78" s="5">
        <v>70.213996887207</v>
      </c>
      <c r="AG78" s="5">
        <v>23.2029991149902</v>
      </c>
      <c r="AH78" s="5">
        <v>100</v>
      </c>
      <c r="AI78" s="2">
        <v>83871543</v>
      </c>
      <c r="AJ78" s="2">
        <v>468800</v>
      </c>
    </row>
    <row r="79" spans="1:36" ht="12.75">
      <c r="A79" s="2" t="s">
        <v>128</v>
      </c>
      <c r="B79" s="2" t="s">
        <v>286</v>
      </c>
      <c r="D79" s="2">
        <v>2768227</v>
      </c>
      <c r="E79" s="2">
        <v>2920853</v>
      </c>
      <c r="F79" s="5">
        <v>265.773703366697</v>
      </c>
      <c r="G79" s="2">
        <v>1472254</v>
      </c>
      <c r="I79" s="5">
        <v>55.37800087851049</v>
      </c>
      <c r="J79" s="2">
        <v>1282357</v>
      </c>
      <c r="K79" s="2">
        <v>1484778</v>
      </c>
      <c r="N79" s="1">
        <v>124965.68818245886</v>
      </c>
      <c r="P79" s="5">
        <v>11.6590003967285</v>
      </c>
      <c r="S79" s="5">
        <v>8706.338235445055</v>
      </c>
      <c r="T79" s="5">
        <v>8153.886686205621</v>
      </c>
      <c r="U79" s="2">
        <v>1470010</v>
      </c>
      <c r="W79" s="2">
        <v>701420</v>
      </c>
      <c r="X79" s="2">
        <v>1965513</v>
      </c>
      <c r="Y79" s="2">
        <v>253919</v>
      </c>
      <c r="Z79" s="5">
        <v>74.267</v>
      </c>
      <c r="AA79" s="5">
        <v>16.286</v>
      </c>
      <c r="AB79" s="2">
        <v>-56658</v>
      </c>
      <c r="AC79" s="5">
        <v>45.63490299559934</v>
      </c>
      <c r="AD79" s="5">
        <v>15.6960000991821</v>
      </c>
      <c r="AE79" s="5">
        <v>16.7110004425049</v>
      </c>
      <c r="AF79" s="5">
        <v>67.5930023193359</v>
      </c>
      <c r="AG79" s="5">
        <v>39.3950004577637</v>
      </c>
      <c r="AH79" s="5">
        <v>99.5064468383789</v>
      </c>
      <c r="AI79" s="2">
        <v>3091222</v>
      </c>
      <c r="AJ79" s="2">
        <v>401</v>
      </c>
    </row>
    <row r="80" spans="1:36" ht="12.75">
      <c r="A80" s="2" t="s">
        <v>154</v>
      </c>
      <c r="B80" s="2" t="s">
        <v>289</v>
      </c>
      <c r="D80" s="2">
        <v>128001000</v>
      </c>
      <c r="E80" s="2">
        <v>126785797</v>
      </c>
      <c r="F80" s="5">
        <v>335.4387835013361</v>
      </c>
      <c r="G80" s="2">
        <v>112827761</v>
      </c>
      <c r="I80" s="5">
        <v>91.53499977603958</v>
      </c>
      <c r="J80" s="2">
        <v>67143470</v>
      </c>
      <c r="K80" s="2">
        <v>67304969</v>
      </c>
      <c r="N80" s="1">
        <v>2618595.3940330017</v>
      </c>
      <c r="P80" s="5">
        <v>2.79999995231628</v>
      </c>
      <c r="S80" s="5">
        <v>36697.24089923429</v>
      </c>
      <c r="T80" s="5">
        <v>38907.368137353216</v>
      </c>
      <c r="U80" s="2">
        <v>64853783</v>
      </c>
      <c r="W80" s="2">
        <v>16246827</v>
      </c>
      <c r="X80" s="2">
        <v>76168000</v>
      </c>
      <c r="Y80" s="2">
        <v>34370970</v>
      </c>
      <c r="Z80" s="5">
        <v>84.09975609756098</v>
      </c>
      <c r="AA80" s="5">
        <v>7.6</v>
      </c>
      <c r="AB80" s="2">
        <v>357800</v>
      </c>
      <c r="AC80" s="5">
        <v>43.5004642822137</v>
      </c>
      <c r="AD80" s="5">
        <v>3.44099998474121</v>
      </c>
      <c r="AE80" s="5">
        <v>24.6299991607666</v>
      </c>
      <c r="AF80" s="5">
        <v>71.9290008544922</v>
      </c>
      <c r="AG80" s="5">
        <v>10.418999671936</v>
      </c>
      <c r="AH80" s="5">
        <v>100</v>
      </c>
      <c r="AI80" s="2">
        <v>172789990</v>
      </c>
      <c r="AJ80" s="2">
        <v>758209</v>
      </c>
    </row>
    <row r="81" spans="1:36" ht="12.75">
      <c r="A81" s="2" t="s">
        <v>155</v>
      </c>
      <c r="B81" s="2" t="s">
        <v>283</v>
      </c>
      <c r="D81" s="2">
        <v>6255280</v>
      </c>
      <c r="E81" s="2">
        <v>9779173</v>
      </c>
      <c r="F81" s="5">
        <v>109.48469547693685</v>
      </c>
      <c r="G81" s="2">
        <v>5152537</v>
      </c>
      <c r="I81" s="5">
        <v>90.74699874928073</v>
      </c>
      <c r="J81" s="2">
        <v>1632496</v>
      </c>
      <c r="K81" s="2">
        <v>2506983</v>
      </c>
      <c r="N81" s="1">
        <v>213856.9822274776</v>
      </c>
      <c r="P81" s="5">
        <v>14.878999710083</v>
      </c>
      <c r="S81" s="5">
        <v>9415.961064317315</v>
      </c>
      <c r="T81" s="5">
        <v>8298.54589266162</v>
      </c>
      <c r="U81" s="2">
        <v>4829775</v>
      </c>
      <c r="W81" s="2">
        <v>3411584</v>
      </c>
      <c r="X81" s="2">
        <v>5994977</v>
      </c>
      <c r="Y81" s="2">
        <v>372612</v>
      </c>
      <c r="Z81" s="5">
        <v>74.292</v>
      </c>
      <c r="AA81" s="5">
        <v>22.622</v>
      </c>
      <c r="AB81" s="2">
        <v>51099</v>
      </c>
      <c r="AC81" s="5">
        <v>17.674431777160038</v>
      </c>
      <c r="AD81" s="5">
        <v>3.50999999046326</v>
      </c>
      <c r="AE81" s="5">
        <v>24.8239994049072</v>
      </c>
      <c r="AF81" s="5">
        <v>71.6669998168945</v>
      </c>
      <c r="AG81" s="5">
        <v>14.4479999542236</v>
      </c>
      <c r="AH81" s="5">
        <v>100</v>
      </c>
      <c r="AI81" s="2">
        <v>9703287</v>
      </c>
      <c r="AJ81" s="2">
        <v>1057</v>
      </c>
    </row>
    <row r="82" spans="1:36" ht="12.75">
      <c r="A82" s="2" t="s">
        <v>156</v>
      </c>
      <c r="B82" s="2" t="s">
        <v>283</v>
      </c>
      <c r="D82" s="2">
        <v>15484192</v>
      </c>
      <c r="E82" s="2">
        <v>18037776</v>
      </c>
      <c r="F82" s="5">
        <v>6.619605705985284</v>
      </c>
      <c r="G82" s="2">
        <v>8765446</v>
      </c>
      <c r="I82" s="5">
        <v>57.33599862865577</v>
      </c>
      <c r="J82" s="2">
        <v>8226273</v>
      </c>
      <c r="K82" s="2">
        <v>9224403</v>
      </c>
      <c r="N82" s="1">
        <v>597227.438628445</v>
      </c>
      <c r="P82" s="5">
        <v>4.90000009536743</v>
      </c>
      <c r="S82" s="5">
        <v>18885.24323604559</v>
      </c>
      <c r="T82" s="5">
        <v>24078.54515973806</v>
      </c>
      <c r="U82" s="2">
        <v>9296108</v>
      </c>
      <c r="W82" s="2">
        <v>5035220</v>
      </c>
      <c r="X82" s="2">
        <v>11715232</v>
      </c>
      <c r="Y82" s="2">
        <v>1287324</v>
      </c>
      <c r="Z82" s="5">
        <v>72.95</v>
      </c>
      <c r="AA82" s="5">
        <v>21.64</v>
      </c>
      <c r="AB82" s="2">
        <v>-90000</v>
      </c>
      <c r="AC82" s="5">
        <v>48.513188333163676</v>
      </c>
      <c r="AD82" s="5">
        <v>15.1309995651245</v>
      </c>
      <c r="AE82" s="5">
        <v>21.2830009460449</v>
      </c>
      <c r="AF82" s="5">
        <v>63.5870018005371</v>
      </c>
      <c r="AG82" s="5">
        <v>27.1270008087158</v>
      </c>
      <c r="AH82" s="5">
        <v>100</v>
      </c>
      <c r="AI82" s="2">
        <v>26693300</v>
      </c>
      <c r="AJ82" s="2">
        <v>22227</v>
      </c>
    </row>
    <row r="83" spans="1:36" ht="12.75">
      <c r="A83" s="2" t="s">
        <v>81</v>
      </c>
      <c r="B83" s="2" t="s">
        <v>284</v>
      </c>
      <c r="D83" s="2">
        <v>38705932</v>
      </c>
      <c r="E83" s="2">
        <v>50221473</v>
      </c>
      <c r="F83" s="5">
        <v>86.53354411840722</v>
      </c>
      <c r="G83" s="2">
        <v>8677870</v>
      </c>
      <c r="I83" s="5">
        <v>26.562000680465903</v>
      </c>
      <c r="J83" s="2">
        <v>14218327</v>
      </c>
      <c r="K83" s="2">
        <v>19864853</v>
      </c>
      <c r="N83" s="1">
        <v>1288891.2828875256</v>
      </c>
      <c r="P83" s="5">
        <v>9.29199981689453</v>
      </c>
      <c r="S83" s="5">
        <v>2356.3904472959566</v>
      </c>
      <c r="T83" s="5">
        <v>2961.4617381070816</v>
      </c>
      <c r="U83" s="2">
        <v>25271169</v>
      </c>
      <c r="W83" s="2">
        <v>20264371</v>
      </c>
      <c r="X83" s="2">
        <v>28824053</v>
      </c>
      <c r="Y83" s="2">
        <v>1133049</v>
      </c>
      <c r="Z83" s="5">
        <v>65.909</v>
      </c>
      <c r="AA83" s="5">
        <v>29.296</v>
      </c>
      <c r="AB83" s="2">
        <v>-50000</v>
      </c>
      <c r="AC83" s="5">
        <v>48.71668066207185</v>
      </c>
      <c r="AD83" s="5">
        <v>7.52199983596802</v>
      </c>
      <c r="AE83" s="5">
        <v>57.8339996337891</v>
      </c>
      <c r="AF83" s="5">
        <v>34.6440010070801</v>
      </c>
      <c r="AG83" s="5">
        <v>61.8839988708496</v>
      </c>
      <c r="AH83" s="5">
        <v>63.8114700317383</v>
      </c>
      <c r="AI83" s="2">
        <v>42815109</v>
      </c>
      <c r="AJ83" s="2">
        <v>1837</v>
      </c>
    </row>
    <row r="84" spans="1:36" ht="12.75">
      <c r="A84" s="2" t="s">
        <v>291</v>
      </c>
      <c r="B84" s="2" t="s">
        <v>289</v>
      </c>
      <c r="D84" s="2">
        <v>48683638</v>
      </c>
      <c r="E84" s="2">
        <v>51466201</v>
      </c>
      <c r="F84" s="5">
        <v>512.9231803824418</v>
      </c>
      <c r="G84" s="2">
        <v>39740941</v>
      </c>
      <c r="I84" s="5">
        <v>81.50300038660325</v>
      </c>
      <c r="J84" s="2">
        <v>24773034</v>
      </c>
      <c r="K84" s="2">
        <v>28107821</v>
      </c>
      <c r="N84" s="1">
        <v>792737.0998127041</v>
      </c>
      <c r="P84" s="5">
        <v>3.70000004768372</v>
      </c>
      <c r="S84" s="5">
        <v>28013.70441734489</v>
      </c>
      <c r="T84" s="5">
        <v>35938.374216146876</v>
      </c>
      <c r="U84" s="2">
        <v>25684867</v>
      </c>
      <c r="W84" s="2">
        <v>6806662</v>
      </c>
      <c r="X84" s="2">
        <v>37530313</v>
      </c>
      <c r="Y84" s="2">
        <v>7129226</v>
      </c>
      <c r="Z84" s="5">
        <v>82.62682926829268</v>
      </c>
      <c r="AA84" s="5">
        <v>7</v>
      </c>
      <c r="AB84" s="2">
        <v>58657</v>
      </c>
      <c r="AC84" s="5">
        <v>42.00721571408897</v>
      </c>
      <c r="AD84" s="5">
        <v>4.78399991989136</v>
      </c>
      <c r="AE84" s="5">
        <v>25.07200050354</v>
      </c>
      <c r="AF84" s="5">
        <v>70.1429977416992</v>
      </c>
      <c r="AG84" s="5">
        <v>25.4109992980957</v>
      </c>
      <c r="AH84" s="5">
        <v>100</v>
      </c>
      <c r="AI84" s="2">
        <v>63658688</v>
      </c>
      <c r="AJ84" s="2">
        <v>61580</v>
      </c>
    </row>
    <row r="85" spans="1:36" ht="12.75">
      <c r="A85" s="2" t="s">
        <v>157</v>
      </c>
      <c r="B85" s="2" t="s">
        <v>283</v>
      </c>
      <c r="D85" s="2">
        <v>2504019</v>
      </c>
      <c r="E85" s="2">
        <v>4056097</v>
      </c>
      <c r="F85" s="5">
        <v>227.6148709315376</v>
      </c>
      <c r="G85" s="2">
        <v>2504019</v>
      </c>
      <c r="I85" s="5">
        <v>100</v>
      </c>
      <c r="J85" s="2">
        <v>1313335</v>
      </c>
      <c r="K85" s="2">
        <v>2362084</v>
      </c>
      <c r="N85" s="1">
        <v>19700.025</v>
      </c>
      <c r="P85" s="5">
        <v>1.99699997901917</v>
      </c>
      <c r="S85" s="5">
        <v>96846.86805680959</v>
      </c>
      <c r="T85" s="5">
        <v>66008.58460984117</v>
      </c>
      <c r="U85" s="2">
        <v>1627385</v>
      </c>
      <c r="W85" s="2">
        <v>868916</v>
      </c>
      <c r="X85" s="2">
        <v>3090546</v>
      </c>
      <c r="Y85" s="2">
        <v>96635</v>
      </c>
      <c r="Z85" s="5">
        <v>75.311</v>
      </c>
      <c r="AA85" s="5">
        <v>14.651</v>
      </c>
      <c r="AB85" s="2">
        <v>197600</v>
      </c>
      <c r="AC85" s="5">
        <v>29.76566455722997</v>
      </c>
      <c r="AD85" s="5">
        <v>2.28800010681152</v>
      </c>
      <c r="AE85" s="5">
        <v>25.3850002288818</v>
      </c>
      <c r="AF85" s="5">
        <v>72.3270034790039</v>
      </c>
      <c r="AG85" s="5">
        <v>1.74399995803833</v>
      </c>
      <c r="AH85" s="5">
        <v>100</v>
      </c>
      <c r="AI85" s="2">
        <v>7138833</v>
      </c>
      <c r="AJ85" s="2">
        <v>1964</v>
      </c>
    </row>
    <row r="86" spans="1:36" ht="12.75">
      <c r="A86" s="2" t="s">
        <v>292</v>
      </c>
      <c r="B86" s="2" t="s">
        <v>283</v>
      </c>
      <c r="D86" s="2">
        <v>5268400</v>
      </c>
      <c r="E86" s="2">
        <v>6198200</v>
      </c>
      <c r="F86" s="5">
        <v>30.998749687421856</v>
      </c>
      <c r="G86" s="2">
        <v>1859060</v>
      </c>
      <c r="I86" s="5">
        <v>36.135006937497984</v>
      </c>
      <c r="J86" s="2">
        <v>2396311</v>
      </c>
      <c r="K86" s="2">
        <v>2591548</v>
      </c>
      <c r="N86" s="1">
        <v>194101.2001412011</v>
      </c>
      <c r="P86" s="5">
        <v>6.8899998664856</v>
      </c>
      <c r="S86" s="5">
        <v>2599.2060176355317</v>
      </c>
      <c r="T86" s="5">
        <v>3393.6179895887954</v>
      </c>
      <c r="U86" s="2">
        <v>3131308</v>
      </c>
      <c r="W86" s="2">
        <v>1994623</v>
      </c>
      <c r="X86" s="2">
        <v>3930063</v>
      </c>
      <c r="Y86" s="2">
        <v>273515</v>
      </c>
      <c r="Z86" s="5">
        <v>71.20000000000002</v>
      </c>
      <c r="AA86" s="5">
        <v>24.8</v>
      </c>
      <c r="AB86" s="2">
        <v>-20000</v>
      </c>
      <c r="AC86" s="5">
        <v>40.16333095123069</v>
      </c>
      <c r="AD86" s="5">
        <v>26.6459999084473</v>
      </c>
      <c r="AE86" s="5">
        <v>22.128999710083</v>
      </c>
      <c r="AF86" s="5">
        <v>51.2249984741211</v>
      </c>
      <c r="AG86" s="5">
        <v>35.5730018615723</v>
      </c>
      <c r="AH86" s="5">
        <v>100</v>
      </c>
      <c r="AI86" s="2">
        <v>7369927</v>
      </c>
      <c r="AJ86" s="2">
        <v>639</v>
      </c>
    </row>
    <row r="87" spans="1:36" ht="12.75">
      <c r="A87" s="2" t="s">
        <v>278</v>
      </c>
      <c r="B87" s="2" t="s">
        <v>288</v>
      </c>
      <c r="D87" s="2">
        <v>5944948</v>
      </c>
      <c r="E87" s="2">
        <v>6953035</v>
      </c>
      <c r="F87" s="5">
        <v>29.362478885135136</v>
      </c>
      <c r="G87" s="2">
        <v>1683371</v>
      </c>
      <c r="I87" s="5">
        <v>34.36799901050405</v>
      </c>
      <c r="J87" s="2">
        <v>2858721</v>
      </c>
      <c r="K87" s="2">
        <v>3644998</v>
      </c>
      <c r="N87" s="1">
        <v>24727.936922628876</v>
      </c>
      <c r="P87" s="5">
        <v>0.602999985218048</v>
      </c>
      <c r="S87" s="5">
        <v>3523.6107799779625</v>
      </c>
      <c r="T87" s="5">
        <v>6307.628082127636</v>
      </c>
      <c r="U87" s="2">
        <v>3461501</v>
      </c>
      <c r="W87" s="2">
        <v>2286362</v>
      </c>
      <c r="X87" s="2">
        <v>4389139</v>
      </c>
      <c r="Y87" s="2">
        <v>277534</v>
      </c>
      <c r="Z87" s="5">
        <v>67.277</v>
      </c>
      <c r="AA87" s="5">
        <v>23.955</v>
      </c>
      <c r="AB87" s="2">
        <v>-73518</v>
      </c>
      <c r="AC87" s="5">
        <v>49.20060312790295</v>
      </c>
      <c r="AD87" s="5">
        <v>68.3720016479492</v>
      </c>
      <c r="AE87" s="5">
        <v>9.02299976348877</v>
      </c>
      <c r="AF87" s="5">
        <v>22.6040000915527</v>
      </c>
      <c r="AG87" s="5">
        <v>80.9860000610352</v>
      </c>
      <c r="AH87" s="5">
        <v>93.6</v>
      </c>
      <c r="AI87" s="2">
        <v>3711813</v>
      </c>
      <c r="AJ87" s="2">
        <v>114</v>
      </c>
    </row>
    <row r="88" spans="1:36" ht="12.75">
      <c r="A88" s="3" t="s">
        <v>211</v>
      </c>
      <c r="B88" s="2" t="s">
        <v>190</v>
      </c>
      <c r="D88" s="2">
        <v>2200325</v>
      </c>
      <c r="E88" s="2">
        <v>1942248</v>
      </c>
      <c r="F88" s="5">
        <v>30.117041401767715</v>
      </c>
      <c r="G88" s="2">
        <v>1494021</v>
      </c>
      <c r="I88" s="5">
        <v>68.07498321532574</v>
      </c>
      <c r="J88" s="2">
        <v>1136020</v>
      </c>
      <c r="K88" s="2">
        <v>1004754</v>
      </c>
      <c r="N88" s="1">
        <v>68751.93092002871</v>
      </c>
      <c r="P88" s="5">
        <v>8.71500015258789</v>
      </c>
      <c r="S88" s="5">
        <v>21939.052242066453</v>
      </c>
      <c r="T88" s="5">
        <v>25029.813388656934</v>
      </c>
      <c r="U88" s="2">
        <v>1050132</v>
      </c>
      <c r="W88" s="2">
        <v>302530</v>
      </c>
      <c r="X88" s="2">
        <v>1254506</v>
      </c>
      <c r="Y88" s="2">
        <v>385212</v>
      </c>
      <c r="Z88" s="5">
        <v>74.68048780487807</v>
      </c>
      <c r="AA88" s="5">
        <v>10.7</v>
      </c>
      <c r="AB88" s="2">
        <v>-74186</v>
      </c>
      <c r="AC88" s="5">
        <v>49.95252569285616</v>
      </c>
      <c r="AD88" s="5">
        <v>23.306999206543</v>
      </c>
      <c r="AE88" s="5">
        <v>6.86800003051758</v>
      </c>
      <c r="AF88" s="5">
        <v>69.8249969482422</v>
      </c>
      <c r="AG88" s="5">
        <v>12.6579999923706</v>
      </c>
      <c r="AH88" s="5">
        <v>100</v>
      </c>
      <c r="AI88" s="2">
        <v>2464122</v>
      </c>
      <c r="AJ88" s="2">
        <v>23206</v>
      </c>
    </row>
    <row r="89" spans="1:36" ht="12.75">
      <c r="A89" s="2" t="s">
        <v>158</v>
      </c>
      <c r="B89" s="2" t="s">
        <v>283</v>
      </c>
      <c r="D89" s="2">
        <v>4767344</v>
      </c>
      <c r="E89" s="2">
        <v>6811873</v>
      </c>
      <c r="F89" s="5">
        <v>651.8538755980861</v>
      </c>
      <c r="G89" s="2">
        <v>4142870</v>
      </c>
      <c r="I89" s="5">
        <v>88.42899742846058</v>
      </c>
      <c r="J89" s="2">
        <v>1586725</v>
      </c>
      <c r="K89" s="2">
        <v>2360044</v>
      </c>
      <c r="N89" s="1">
        <v>142487.8977365494</v>
      </c>
      <c r="P89" s="5">
        <v>6.11399984359741</v>
      </c>
      <c r="S89" s="5">
        <v>11522.357112893376</v>
      </c>
      <c r="T89" s="5">
        <v>11647.018091271837</v>
      </c>
      <c r="U89" s="2">
        <v>3386334</v>
      </c>
      <c r="W89" s="2">
        <v>1811144</v>
      </c>
      <c r="X89" s="2">
        <v>4541184</v>
      </c>
      <c r="Y89" s="2">
        <v>459545</v>
      </c>
      <c r="Z89" s="5">
        <v>78.833</v>
      </c>
      <c r="AA89" s="5">
        <v>17.67</v>
      </c>
      <c r="AB89" s="2">
        <v>-150060</v>
      </c>
      <c r="AC89" s="5">
        <v>24.944746792856403</v>
      </c>
      <c r="AD89" s="5">
        <v>12.2410001754761</v>
      </c>
      <c r="AE89" s="5">
        <v>22.3349990844727</v>
      </c>
      <c r="AF89" s="5">
        <v>65.4250030517578</v>
      </c>
      <c r="AG89" s="5">
        <v>37.0320014953613</v>
      </c>
      <c r="AH89" s="5">
        <v>100</v>
      </c>
      <c r="AI89" s="2">
        <v>4399085</v>
      </c>
      <c r="AJ89" s="2">
        <v>813</v>
      </c>
    </row>
    <row r="90" spans="1:36" ht="12.75">
      <c r="A90" s="2" t="s">
        <v>107</v>
      </c>
      <c r="B90" s="2" t="s">
        <v>284</v>
      </c>
      <c r="D90" s="2">
        <v>1986922</v>
      </c>
      <c r="E90" s="2">
        <v>2091412</v>
      </c>
      <c r="F90" s="5">
        <v>68.8870882740448</v>
      </c>
      <c r="G90" s="2">
        <v>463032</v>
      </c>
      <c r="I90" s="5">
        <v>27.730021631318934</v>
      </c>
      <c r="J90" s="2">
        <v>876179</v>
      </c>
      <c r="K90" s="2">
        <v>936629</v>
      </c>
      <c r="N90" s="1">
        <v>251305.65382789643</v>
      </c>
      <c r="P90" s="5">
        <v>23.613000869751</v>
      </c>
      <c r="S90" s="5">
        <v>2100.532006302502</v>
      </c>
      <c r="T90" s="5">
        <v>2845.8895215493917</v>
      </c>
      <c r="U90" s="2">
        <v>1061309</v>
      </c>
      <c r="W90" s="2">
        <v>689777</v>
      </c>
      <c r="X90" s="2">
        <v>1299728</v>
      </c>
      <c r="Y90" s="2">
        <v>101907</v>
      </c>
      <c r="Z90" s="5">
        <v>52.947</v>
      </c>
      <c r="AA90" s="5">
        <v>27.17</v>
      </c>
      <c r="AB90" s="2">
        <v>-50234</v>
      </c>
      <c r="AC90" s="5">
        <v>45.734223475890666</v>
      </c>
      <c r="AD90" s="5">
        <v>9.93299961090088</v>
      </c>
      <c r="AE90" s="5">
        <v>67.1470031738281</v>
      </c>
      <c r="AF90" s="5">
        <v>22.9200000762939</v>
      </c>
      <c r="AG90" s="5">
        <v>55.7159996032715</v>
      </c>
      <c r="AH90" s="5">
        <v>33.7307586669922</v>
      </c>
      <c r="AI90" s="2">
        <v>2380804</v>
      </c>
      <c r="AJ90" s="2">
        <v>42</v>
      </c>
    </row>
    <row r="91" spans="1:36" ht="12.75">
      <c r="A91" s="2" t="s">
        <v>82</v>
      </c>
      <c r="B91" s="2" t="s">
        <v>284</v>
      </c>
      <c r="D91" s="2">
        <v>3461911</v>
      </c>
      <c r="E91" s="2">
        <v>4702228</v>
      </c>
      <c r="F91" s="5">
        <v>42.2216754960941</v>
      </c>
      <c r="G91" s="2">
        <v>1618166</v>
      </c>
      <c r="I91" s="5">
        <v>50.697010013125684</v>
      </c>
      <c r="J91" s="2">
        <v>1108486</v>
      </c>
      <c r="K91" s="2">
        <v>1544340</v>
      </c>
      <c r="N91" s="1">
        <v>22524.43623885151</v>
      </c>
      <c r="P91" s="5">
        <v>2.02800011634827</v>
      </c>
      <c r="S91" s="5">
        <v>1034.2924575239024</v>
      </c>
      <c r="T91" s="5">
        <v>1175.6354099493483</v>
      </c>
      <c r="U91" s="2">
        <v>2341204</v>
      </c>
      <c r="W91" s="2">
        <v>1950424</v>
      </c>
      <c r="X91" s="2">
        <v>2600265</v>
      </c>
      <c r="Y91" s="2">
        <v>151539</v>
      </c>
      <c r="Z91" s="5">
        <v>63.295</v>
      </c>
      <c r="AA91" s="5">
        <v>33.426</v>
      </c>
      <c r="AB91" s="2">
        <v>-25000</v>
      </c>
      <c r="AC91" s="5">
        <v>49.00624214874963</v>
      </c>
      <c r="AD91" s="5">
        <v>11.1319999694824</v>
      </c>
      <c r="AE91" s="5">
        <v>46.4269981384277</v>
      </c>
      <c r="AF91" s="5">
        <v>42.4410018920898</v>
      </c>
      <c r="AG91" s="5">
        <v>79.9339981079102</v>
      </c>
      <c r="AH91" s="5">
        <v>21.4888687133789</v>
      </c>
      <c r="AI91" s="2">
        <v>2660000</v>
      </c>
      <c r="AJ91" s="2">
        <v>9</v>
      </c>
    </row>
    <row r="92" spans="1:36" ht="12.75">
      <c r="A92" s="2" t="s">
        <v>83</v>
      </c>
      <c r="B92" s="2" t="s">
        <v>283</v>
      </c>
      <c r="D92" s="2">
        <v>5974787</v>
      </c>
      <c r="E92" s="2">
        <v>6580724</v>
      </c>
      <c r="F92" s="5">
        <v>3.740025233867943</v>
      </c>
      <c r="G92" s="2">
        <v>4626696</v>
      </c>
      <c r="I92" s="5">
        <v>79.81699278073356</v>
      </c>
      <c r="J92" s="2">
        <v>2096619</v>
      </c>
      <c r="K92" s="2">
        <v>2461683</v>
      </c>
      <c r="N92" s="1">
        <v>364539.1272946352</v>
      </c>
      <c r="P92" s="5">
        <v>17.1219997406006</v>
      </c>
      <c r="S92" s="5">
        <v>28600.429373763403</v>
      </c>
      <c r="T92" s="5">
        <v>17321.461210423993</v>
      </c>
      <c r="U92" s="2">
        <v>3255123</v>
      </c>
      <c r="W92" s="2">
        <v>1878099</v>
      </c>
      <c r="X92" s="2">
        <v>4417734</v>
      </c>
      <c r="Y92" s="2">
        <v>284891</v>
      </c>
      <c r="Z92" s="5">
        <v>72.52</v>
      </c>
      <c r="AA92" s="5">
        <v>19.38</v>
      </c>
      <c r="AB92" s="2">
        <v>-9997</v>
      </c>
      <c r="AC92" s="5">
        <v>24.40029849497275</v>
      </c>
      <c r="AD92" s="5">
        <v>26.69700050354</v>
      </c>
      <c r="AE92" s="5">
        <v>8.03699970245361</v>
      </c>
      <c r="AF92" s="5">
        <v>65.265998840332</v>
      </c>
      <c r="AG92" s="5">
        <v>6.63299989700317</v>
      </c>
      <c r="AH92" s="5">
        <v>70.1482009887695</v>
      </c>
      <c r="AI92" s="2">
        <v>6020000</v>
      </c>
      <c r="AJ92" s="2">
        <v>6174</v>
      </c>
    </row>
    <row r="93" spans="1:36" ht="12.75">
      <c r="A93" s="3" t="s">
        <v>212</v>
      </c>
      <c r="B93" s="2" t="s">
        <v>190</v>
      </c>
      <c r="D93" s="2">
        <v>3231294</v>
      </c>
      <c r="E93" s="2">
        <v>2828403</v>
      </c>
      <c r="F93" s="5">
        <v>43.32326927200502</v>
      </c>
      <c r="G93" s="2">
        <v>2157761</v>
      </c>
      <c r="I93" s="5">
        <v>67.5160152213104</v>
      </c>
      <c r="J93" s="2">
        <v>1511376</v>
      </c>
      <c r="K93" s="2">
        <v>1469107</v>
      </c>
      <c r="N93" s="1">
        <v>64233.48</v>
      </c>
      <c r="P93" s="5">
        <v>7.07299995422363</v>
      </c>
      <c r="S93" s="5">
        <v>22729.18969869072</v>
      </c>
      <c r="T93" s="5">
        <v>29603.86350219508</v>
      </c>
      <c r="U93" s="2">
        <v>1523077</v>
      </c>
      <c r="W93" s="2">
        <v>416553</v>
      </c>
      <c r="X93" s="2">
        <v>1865942</v>
      </c>
      <c r="Y93" s="2">
        <v>545909</v>
      </c>
      <c r="Z93" s="5">
        <v>74.67073170731707</v>
      </c>
      <c r="AA93" s="5">
        <v>10.1</v>
      </c>
      <c r="AB93" s="2">
        <v>-163902</v>
      </c>
      <c r="AC93" s="5">
        <v>50.535733612323675</v>
      </c>
      <c r="AD93" s="5">
        <v>25.1340007781982</v>
      </c>
      <c r="AE93" s="5">
        <v>7.78399991989136</v>
      </c>
      <c r="AF93" s="5">
        <v>67.0820007324219</v>
      </c>
      <c r="AG93" s="5">
        <v>12.0059995651245</v>
      </c>
      <c r="AH93" s="5">
        <v>100</v>
      </c>
      <c r="AI93" s="2">
        <v>4361329</v>
      </c>
      <c r="AJ93" s="2">
        <v>36934</v>
      </c>
    </row>
    <row r="94" spans="1:36" ht="12.75">
      <c r="A94" s="3" t="s">
        <v>213</v>
      </c>
      <c r="B94" s="2" t="s">
        <v>190</v>
      </c>
      <c r="D94" s="2">
        <v>479993</v>
      </c>
      <c r="E94" s="2">
        <v>596336</v>
      </c>
      <c r="F94" s="5">
        <v>230.24555984555985</v>
      </c>
      <c r="G94" s="2">
        <v>419557</v>
      </c>
      <c r="I94" s="5">
        <v>90.72703978964879</v>
      </c>
      <c r="J94" s="2">
        <v>215951</v>
      </c>
      <c r="K94" s="2">
        <v>291431</v>
      </c>
      <c r="N94" s="1">
        <v>8778.408273568155</v>
      </c>
      <c r="P94" s="5">
        <v>5.52199983596802</v>
      </c>
      <c r="S94" s="5">
        <v>97864.19510099145</v>
      </c>
      <c r="T94" s="5">
        <v>93101.78496070536</v>
      </c>
      <c r="U94" s="2">
        <v>295911</v>
      </c>
      <c r="W94" s="2">
        <v>95802</v>
      </c>
      <c r="X94" s="2">
        <v>416411</v>
      </c>
      <c r="Y94" s="2">
        <v>84123</v>
      </c>
      <c r="Z94" s="5">
        <v>82.68536585365854</v>
      </c>
      <c r="AA94" s="5">
        <v>10.4</v>
      </c>
      <c r="AB94" s="2">
        <v>48704</v>
      </c>
      <c r="AC94" s="5">
        <v>45.73878551012075</v>
      </c>
      <c r="AD94" s="5">
        <v>10.7629995346069</v>
      </c>
      <c r="AE94" s="5">
        <v>1.38900005817413</v>
      </c>
      <c r="AF94" s="5">
        <v>87.8479995727539</v>
      </c>
      <c r="AG94" s="5">
        <v>9.85099983215332</v>
      </c>
      <c r="AH94" s="5">
        <v>100</v>
      </c>
      <c r="AI94" s="2">
        <v>794000</v>
      </c>
      <c r="AJ94" s="2">
        <v>25651</v>
      </c>
    </row>
    <row r="95" spans="1:36" ht="12.75">
      <c r="A95" s="2" t="s">
        <v>159</v>
      </c>
      <c r="B95" s="2" t="s">
        <v>289</v>
      </c>
      <c r="D95" s="2">
        <v>504511</v>
      </c>
      <c r="E95" s="2">
        <v>622585</v>
      </c>
      <c r="F95" s="5">
        <v>20479.76999382933</v>
      </c>
      <c r="G95" s="2">
        <v>504511</v>
      </c>
      <c r="I95" s="5">
        <v>100</v>
      </c>
      <c r="J95" s="2">
        <v>295051</v>
      </c>
      <c r="K95" s="2">
        <v>382662</v>
      </c>
      <c r="N95" s="1">
        <v>9441.632140691292</v>
      </c>
      <c r="P95" s="5">
        <v>2</v>
      </c>
      <c r="S95" s="5">
        <v>79634.56232972584</v>
      </c>
      <c r="T95" s="5">
        <v>105448.67696398655</v>
      </c>
      <c r="U95" s="2">
        <v>323752</v>
      </c>
      <c r="W95" s="2">
        <v>82682</v>
      </c>
      <c r="X95" s="2">
        <v>478902</v>
      </c>
      <c r="Y95" s="2">
        <v>61001</v>
      </c>
      <c r="Z95" s="5">
        <v>83.989</v>
      </c>
      <c r="AA95" s="5">
        <v>11.2</v>
      </c>
      <c r="AB95" s="2">
        <v>25000</v>
      </c>
      <c r="AC95" s="5">
        <v>48.69362518358238</v>
      </c>
      <c r="AD95" s="5">
        <v>2.09599995613098</v>
      </c>
      <c r="AE95" s="5">
        <v>17.3549995422363</v>
      </c>
      <c r="AF95" s="5">
        <v>80.5490036010742</v>
      </c>
      <c r="AG95" s="5">
        <v>6.29500007629395</v>
      </c>
      <c r="AH95" s="5">
        <v>100</v>
      </c>
      <c r="AI95" s="2">
        <v>2047000</v>
      </c>
      <c r="AJ95" s="2">
        <v>1108</v>
      </c>
    </row>
    <row r="96" spans="1:36" ht="12.75">
      <c r="A96" s="3" t="s">
        <v>279</v>
      </c>
      <c r="B96" s="2" t="s">
        <v>190</v>
      </c>
      <c r="D96" s="2">
        <v>2065426</v>
      </c>
      <c r="E96" s="2">
        <v>2081996</v>
      </c>
      <c r="F96" s="5">
        <v>80.98000777907428</v>
      </c>
      <c r="G96" s="2">
        <v>1182746</v>
      </c>
      <c r="I96" s="5">
        <v>57.74799759461594</v>
      </c>
      <c r="J96" s="2">
        <v>907871</v>
      </c>
      <c r="K96" s="2">
        <v>956896</v>
      </c>
      <c r="N96" s="1">
        <v>317164.7463177108</v>
      </c>
      <c r="P96" s="5">
        <v>22.3810005187988</v>
      </c>
      <c r="S96" s="5">
        <v>10480.742958558341</v>
      </c>
      <c r="T96" s="5">
        <v>13139.567727398153</v>
      </c>
      <c r="U96" s="2">
        <v>1040211</v>
      </c>
      <c r="W96" s="2">
        <v>346886</v>
      </c>
      <c r="X96" s="2">
        <v>1459249</v>
      </c>
      <c r="Y96" s="2">
        <v>275861</v>
      </c>
      <c r="Z96" s="5">
        <v>75.589</v>
      </c>
      <c r="AA96" s="5">
        <v>10.953</v>
      </c>
      <c r="AB96" s="2">
        <v>-4999</v>
      </c>
      <c r="AC96" s="5">
        <v>38.95679363274588</v>
      </c>
      <c r="AD96" s="5">
        <v>30.5510005950928</v>
      </c>
      <c r="AE96" s="5">
        <v>16.2439994812012</v>
      </c>
      <c r="AF96" s="5">
        <v>53.2050018310547</v>
      </c>
      <c r="AG96" s="5">
        <v>23.7199993133545</v>
      </c>
      <c r="AH96" s="5">
        <v>100</v>
      </c>
      <c r="AI96" s="2">
        <v>2008008</v>
      </c>
      <c r="AJ96" s="2">
        <v>1037</v>
      </c>
    </row>
    <row r="97" spans="1:36" ht="12.75">
      <c r="A97" s="2" t="s">
        <v>84</v>
      </c>
      <c r="B97" s="2" t="s">
        <v>284</v>
      </c>
      <c r="D97" s="2">
        <v>19433530</v>
      </c>
      <c r="E97" s="2">
        <v>25570540</v>
      </c>
      <c r="F97" s="5">
        <v>43.53951591619203</v>
      </c>
      <c r="G97" s="2">
        <v>5838415</v>
      </c>
      <c r="I97" s="5">
        <v>36.52200149077806</v>
      </c>
      <c r="J97" s="2">
        <v>9495139</v>
      </c>
      <c r="K97" s="2">
        <v>13030089</v>
      </c>
      <c r="N97" s="1">
        <v>242695.7522966834</v>
      </c>
      <c r="P97" s="5">
        <v>1.6690000295639</v>
      </c>
      <c r="S97" s="5">
        <v>1462.857795894355</v>
      </c>
      <c r="T97" s="5">
        <v>1418.309583729263</v>
      </c>
      <c r="U97" s="2">
        <v>12818676</v>
      </c>
      <c r="W97" s="2">
        <v>10476841</v>
      </c>
      <c r="X97" s="2">
        <v>14344435</v>
      </c>
      <c r="Y97" s="2">
        <v>749264</v>
      </c>
      <c r="Z97" s="5">
        <v>66.311</v>
      </c>
      <c r="AA97" s="5">
        <v>32.897</v>
      </c>
      <c r="AB97" s="2">
        <v>-7500</v>
      </c>
      <c r="AC97" s="5">
        <v>48.86202235456719</v>
      </c>
      <c r="AD97" s="5">
        <v>7.30600023269653</v>
      </c>
      <c r="AE97" s="5">
        <v>68.4250030517578</v>
      </c>
      <c r="AF97" s="5">
        <v>24.2689990997314</v>
      </c>
      <c r="AG97" s="5">
        <v>89.2210006713867</v>
      </c>
      <c r="AH97" s="5">
        <v>24.0753917694092</v>
      </c>
      <c r="AI97" s="2">
        <v>8730499</v>
      </c>
      <c r="AJ97" s="2">
        <v>126</v>
      </c>
    </row>
    <row r="98" spans="1:36" ht="12.75">
      <c r="A98" s="2" t="s">
        <v>85</v>
      </c>
      <c r="B98" s="2" t="s">
        <v>284</v>
      </c>
      <c r="D98" s="2">
        <v>13341806</v>
      </c>
      <c r="E98" s="2">
        <v>17670260</v>
      </c>
      <c r="F98" s="5">
        <v>149.14128966914248</v>
      </c>
      <c r="G98" s="2">
        <v>2032624</v>
      </c>
      <c r="I98" s="5">
        <v>16.71399854897438</v>
      </c>
      <c r="J98" s="2">
        <v>5514833</v>
      </c>
      <c r="K98" s="2">
        <v>7599890</v>
      </c>
      <c r="N98" s="1">
        <v>356368.50256952306</v>
      </c>
      <c r="P98" s="5">
        <v>5.46799993515015</v>
      </c>
      <c r="S98" s="5">
        <v>942.2938919880062</v>
      </c>
      <c r="T98" s="5">
        <v>1154.0287274340606</v>
      </c>
      <c r="U98" s="2">
        <v>8960669</v>
      </c>
      <c r="W98" s="2">
        <v>7827373</v>
      </c>
      <c r="X98" s="2">
        <v>9374799</v>
      </c>
      <c r="Y98" s="2">
        <v>468088</v>
      </c>
      <c r="Z98" s="5">
        <v>63.279</v>
      </c>
      <c r="AA98" s="5">
        <v>34.593</v>
      </c>
      <c r="AB98" s="2">
        <v>-80263</v>
      </c>
      <c r="AC98" s="5">
        <v>48.6195852834712</v>
      </c>
      <c r="AD98" s="5">
        <v>8.22399997711182</v>
      </c>
      <c r="AE98" s="5">
        <v>72.0660018920898</v>
      </c>
      <c r="AF98" s="5">
        <v>19.7089996337891</v>
      </c>
      <c r="AG98" s="5">
        <v>60.8129997253418</v>
      </c>
      <c r="AH98" s="5">
        <v>12.7</v>
      </c>
      <c r="AI98" s="2">
        <v>7772503</v>
      </c>
      <c r="AJ98" s="2">
        <v>184</v>
      </c>
    </row>
    <row r="99" spans="1:36" ht="12.75">
      <c r="A99" s="2" t="s">
        <v>160</v>
      </c>
      <c r="B99" s="2" t="s">
        <v>288</v>
      </c>
      <c r="D99" s="2">
        <v>26720370</v>
      </c>
      <c r="E99" s="2">
        <v>31105028</v>
      </c>
      <c r="F99" s="5">
        <v>94.15922142003058</v>
      </c>
      <c r="G99" s="2">
        <v>18266045</v>
      </c>
      <c r="I99" s="5">
        <v>75.4469984724013</v>
      </c>
      <c r="J99" s="2">
        <v>11433194</v>
      </c>
      <c r="K99" s="2">
        <v>15155884</v>
      </c>
      <c r="N99" s="1">
        <v>369292.1683807091</v>
      </c>
      <c r="P99" s="5">
        <v>3.41000008583069</v>
      </c>
      <c r="S99" s="5">
        <v>20022.18748470353</v>
      </c>
      <c r="T99" s="5">
        <v>27271.859225416305</v>
      </c>
      <c r="U99" s="2">
        <v>15104524</v>
      </c>
      <c r="W99" s="2">
        <v>7572143</v>
      </c>
      <c r="X99" s="2">
        <v>21531602</v>
      </c>
      <c r="Y99" s="2">
        <v>2001283</v>
      </c>
      <c r="Z99" s="5">
        <v>75.828</v>
      </c>
      <c r="AA99" s="5">
        <v>16.867</v>
      </c>
      <c r="AB99" s="2">
        <v>249999</v>
      </c>
      <c r="AC99" s="5">
        <v>38.22042976839886</v>
      </c>
      <c r="AD99" s="5">
        <v>11.2320003509521</v>
      </c>
      <c r="AE99" s="5">
        <v>27.3980007171631</v>
      </c>
      <c r="AF99" s="5">
        <v>61.3699989318848</v>
      </c>
      <c r="AG99" s="5">
        <v>25.4290008544922</v>
      </c>
      <c r="AH99" s="5">
        <v>100</v>
      </c>
      <c r="AI99" s="2">
        <v>42338500</v>
      </c>
      <c r="AJ99" s="2">
        <v>152966</v>
      </c>
    </row>
    <row r="100" spans="1:36" ht="12.75">
      <c r="A100" s="2" t="s">
        <v>161</v>
      </c>
      <c r="B100" s="2" t="s">
        <v>287</v>
      </c>
      <c r="D100" s="2">
        <v>335169</v>
      </c>
      <c r="E100" s="2">
        <v>496402</v>
      </c>
      <c r="F100" s="5">
        <v>1654.6733333333334</v>
      </c>
      <c r="G100" s="2">
        <v>117979</v>
      </c>
      <c r="I100" s="5">
        <v>39.379978324019646</v>
      </c>
      <c r="J100" s="2">
        <v>143056</v>
      </c>
      <c r="K100" s="2">
        <v>257368</v>
      </c>
      <c r="N100" s="1">
        <v>4314.569006385808</v>
      </c>
      <c r="P100" s="5">
        <v>5.82999992370605</v>
      </c>
      <c r="S100" s="5">
        <v>11983.94293031311</v>
      </c>
      <c r="T100" s="5">
        <v>13332.938377949144</v>
      </c>
      <c r="U100" s="2">
        <v>189427</v>
      </c>
      <c r="W100" s="2">
        <v>101241</v>
      </c>
      <c r="X100" s="2">
        <v>376405</v>
      </c>
      <c r="Y100" s="2">
        <v>18756</v>
      </c>
      <c r="Z100" s="5">
        <v>78.325</v>
      </c>
      <c r="AA100" s="5">
        <v>14.891</v>
      </c>
      <c r="AB100" s="2">
        <v>56851</v>
      </c>
      <c r="AC100" s="5">
        <v>22.85715395853408</v>
      </c>
      <c r="AD100" s="5">
        <v>9.10900020599365</v>
      </c>
      <c r="AE100" s="5">
        <v>18.6669998168945</v>
      </c>
      <c r="AF100" s="5">
        <v>72.2249984741211</v>
      </c>
      <c r="AG100" s="5">
        <v>23.5890007019043</v>
      </c>
      <c r="AH100" s="5">
        <v>99.8</v>
      </c>
      <c r="AI100" s="2">
        <v>900120</v>
      </c>
      <c r="AJ100" s="2">
        <v>209</v>
      </c>
    </row>
    <row r="101" spans="1:36" ht="12.75">
      <c r="A101" s="2" t="s">
        <v>86</v>
      </c>
      <c r="B101" s="2" t="s">
        <v>283</v>
      </c>
      <c r="D101" s="2">
        <v>13651464</v>
      </c>
      <c r="E101" s="2">
        <v>18512394</v>
      </c>
      <c r="F101" s="5">
        <v>14.927062788766237</v>
      </c>
      <c r="G101" s="2">
        <v>4588530</v>
      </c>
      <c r="I101" s="5">
        <v>41.57199765735323</v>
      </c>
      <c r="J101" s="2">
        <v>5102251</v>
      </c>
      <c r="K101" s="2">
        <v>6871789</v>
      </c>
      <c r="N101" s="1">
        <v>597473.5940463557</v>
      </c>
      <c r="P101" s="5">
        <v>9.4350004196167</v>
      </c>
      <c r="S101" s="5">
        <v>1788.034962065649</v>
      </c>
      <c r="T101" s="5">
        <v>2019.4410582655914</v>
      </c>
      <c r="U101" s="2">
        <v>9249013</v>
      </c>
      <c r="W101" s="2">
        <v>8834636</v>
      </c>
      <c r="X101" s="2">
        <v>9212187</v>
      </c>
      <c r="Y101" s="2">
        <v>465571</v>
      </c>
      <c r="Z101" s="5">
        <v>58.452</v>
      </c>
      <c r="AA101" s="5">
        <v>42.078</v>
      </c>
      <c r="AB101" s="2">
        <v>-200000</v>
      </c>
      <c r="AC101" s="5">
        <v>43.81540236465351</v>
      </c>
      <c r="AD101" s="5">
        <v>6.3899998664856</v>
      </c>
      <c r="AE101" s="5">
        <v>65.7160034179688</v>
      </c>
      <c r="AF101" s="5">
        <v>27.8939990997314</v>
      </c>
      <c r="AG101" s="5">
        <v>90.4010009765625</v>
      </c>
      <c r="AH101" s="5">
        <v>43.0898399353027</v>
      </c>
      <c r="AI101" s="2">
        <v>22034110</v>
      </c>
      <c r="AJ101" s="2">
        <v>142</v>
      </c>
    </row>
    <row r="102" spans="1:36" ht="12.75">
      <c r="A102" s="3" t="s">
        <v>214</v>
      </c>
      <c r="B102" s="2" t="s">
        <v>190</v>
      </c>
      <c r="D102" s="2">
        <v>406724</v>
      </c>
      <c r="E102" s="2">
        <v>467999</v>
      </c>
      <c r="F102" s="5">
        <v>1462.496875</v>
      </c>
      <c r="G102" s="2">
        <v>381739</v>
      </c>
      <c r="I102" s="5">
        <v>94.54592851694127</v>
      </c>
      <c r="J102" s="2">
        <v>167652</v>
      </c>
      <c r="K102" s="2">
        <v>220133</v>
      </c>
      <c r="N102" s="1">
        <v>10850.437644653315</v>
      </c>
      <c r="P102" s="5">
        <v>4.56699991226196</v>
      </c>
      <c r="S102" s="5">
        <v>27672.258989692204</v>
      </c>
      <c r="T102" s="5">
        <v>36988.94864723072</v>
      </c>
      <c r="U102" s="2">
        <v>233468</v>
      </c>
      <c r="W102" s="2">
        <v>66595</v>
      </c>
      <c r="X102" s="2">
        <v>308331</v>
      </c>
      <c r="Y102" s="2">
        <v>93072</v>
      </c>
      <c r="Z102" s="5">
        <v>82.45365853658538</v>
      </c>
      <c r="AA102" s="5">
        <v>9.2</v>
      </c>
      <c r="AB102" s="2">
        <v>4501</v>
      </c>
      <c r="AC102" s="5">
        <v>39.61968446348344</v>
      </c>
      <c r="AD102" s="5">
        <v>19.818000793457</v>
      </c>
      <c r="AE102" s="5">
        <v>1.01499998569489</v>
      </c>
      <c r="AF102" s="5">
        <v>79.1660003662109</v>
      </c>
      <c r="AG102" s="5">
        <v>14.5790004730225</v>
      </c>
      <c r="AH102" s="5">
        <v>100</v>
      </c>
      <c r="AI102" s="2">
        <v>604759</v>
      </c>
      <c r="AJ102" s="2">
        <v>6600</v>
      </c>
    </row>
    <row r="103" spans="1:36" ht="12.75">
      <c r="A103" s="2" t="s">
        <v>108</v>
      </c>
      <c r="B103" s="2" t="s">
        <v>283</v>
      </c>
      <c r="D103" s="2">
        <v>3202517</v>
      </c>
      <c r="E103" s="2">
        <v>4282574</v>
      </c>
      <c r="F103" s="5">
        <v>4.155015038323469</v>
      </c>
      <c r="G103" s="2">
        <v>1405585</v>
      </c>
      <c r="I103" s="5">
        <v>52.82400257415284</v>
      </c>
      <c r="J103" s="2">
        <v>888161</v>
      </c>
      <c r="K103" s="2">
        <v>1183444</v>
      </c>
      <c r="N103" s="1">
        <v>91223.01549686462</v>
      </c>
      <c r="P103" s="5">
        <v>10.2760000228882</v>
      </c>
      <c r="S103" s="5">
        <v>3567.2622120493506</v>
      </c>
      <c r="T103" s="5">
        <v>3696.353104154109</v>
      </c>
      <c r="U103" s="2">
        <v>2134658</v>
      </c>
      <c r="W103" s="2">
        <v>1724274</v>
      </c>
      <c r="X103" s="2">
        <v>2424225</v>
      </c>
      <c r="Y103" s="2">
        <v>134075</v>
      </c>
      <c r="Z103" s="5">
        <v>64.464</v>
      </c>
      <c r="AA103" s="5">
        <v>34.132</v>
      </c>
      <c r="AB103" s="2">
        <v>25002</v>
      </c>
      <c r="AC103" s="5">
        <v>31.65363126603371</v>
      </c>
      <c r="AD103" s="5">
        <v>11.0629997253418</v>
      </c>
      <c r="AE103" s="5">
        <v>55.7140007019043</v>
      </c>
      <c r="AF103" s="5">
        <v>33.2229995727539</v>
      </c>
      <c r="AG103" s="5">
        <v>55.8250007629395</v>
      </c>
      <c r="AH103" s="5">
        <v>42.9123191833496</v>
      </c>
      <c r="AI103" s="2">
        <v>4074157</v>
      </c>
      <c r="AJ103" s="2">
        <v>18</v>
      </c>
    </row>
    <row r="104" spans="1:36" ht="12.75">
      <c r="A104" s="2" t="s">
        <v>109</v>
      </c>
      <c r="B104" s="2" t="s">
        <v>284</v>
      </c>
      <c r="D104" s="2">
        <v>1239630</v>
      </c>
      <c r="E104" s="2">
        <v>1264613</v>
      </c>
      <c r="F104" s="5">
        <v>619.9083333333333</v>
      </c>
      <c r="G104" s="2">
        <v>519269</v>
      </c>
      <c r="I104" s="5">
        <v>40.84103199951289</v>
      </c>
      <c r="J104" s="2">
        <v>545361</v>
      </c>
      <c r="K104" s="2">
        <v>603062</v>
      </c>
      <c r="N104" s="1">
        <v>46219.346830387134</v>
      </c>
      <c r="P104" s="5">
        <v>6.7519998550415</v>
      </c>
      <c r="S104" s="5">
        <v>14146.39841916256</v>
      </c>
      <c r="T104" s="5">
        <v>20319.49111058638</v>
      </c>
      <c r="U104" s="2">
        <v>639078</v>
      </c>
      <c r="W104" s="2">
        <v>232150</v>
      </c>
      <c r="X104" s="2">
        <v>893967</v>
      </c>
      <c r="Y104" s="2">
        <v>138496</v>
      </c>
      <c r="Z104" s="5">
        <v>74.51463414634146</v>
      </c>
      <c r="AA104" s="5">
        <v>10.7</v>
      </c>
      <c r="AB104" s="2">
        <v>0</v>
      </c>
      <c r="AC104" s="5">
        <v>39.224822655050396</v>
      </c>
      <c r="AD104" s="5">
        <v>27.201000213623</v>
      </c>
      <c r="AE104" s="5">
        <v>7.1710000038147</v>
      </c>
      <c r="AF104" s="5">
        <v>65.6279983520508</v>
      </c>
      <c r="AG104" s="5">
        <v>20.6040000915527</v>
      </c>
      <c r="AH104" s="5">
        <v>98.0314331054688</v>
      </c>
      <c r="AI104" s="2">
        <v>1839500</v>
      </c>
      <c r="AJ104" s="2">
        <v>480</v>
      </c>
    </row>
    <row r="105" spans="1:36" ht="12.75">
      <c r="A105" s="2" t="s">
        <v>129</v>
      </c>
      <c r="B105" s="2" t="s">
        <v>286</v>
      </c>
      <c r="D105" s="2">
        <v>109170502</v>
      </c>
      <c r="E105" s="2">
        <v>124777324</v>
      </c>
      <c r="F105" s="5">
        <v>63.5201140311804</v>
      </c>
      <c r="G105" s="2">
        <v>83973950</v>
      </c>
      <c r="I105" s="5">
        <v>79.86699971222335</v>
      </c>
      <c r="J105" s="2">
        <v>46671659</v>
      </c>
      <c r="K105" s="2">
        <v>55695296</v>
      </c>
      <c r="N105" s="1">
        <v>1693247.7983121062</v>
      </c>
      <c r="P105" s="5">
        <v>3.42000007629395</v>
      </c>
      <c r="S105" s="5">
        <v>16771.535314442037</v>
      </c>
      <c r="T105" s="5">
        <v>17949.019950417733</v>
      </c>
      <c r="U105" s="2">
        <v>63752822</v>
      </c>
      <c r="W105" s="2">
        <v>33614044</v>
      </c>
      <c r="X105" s="2">
        <v>82377995</v>
      </c>
      <c r="Y105" s="2">
        <v>8785285</v>
      </c>
      <c r="Z105" s="5">
        <v>74.947</v>
      </c>
      <c r="AA105" s="5">
        <v>17.918</v>
      </c>
      <c r="AB105" s="2">
        <v>-300000</v>
      </c>
      <c r="AC105" s="5">
        <v>37.08664193112467</v>
      </c>
      <c r="AD105" s="5">
        <v>26.0130004882813</v>
      </c>
      <c r="AE105" s="5">
        <v>13.1180000305176</v>
      </c>
      <c r="AF105" s="5">
        <v>60.8699989318848</v>
      </c>
      <c r="AG105" s="5">
        <v>31.4500007629395</v>
      </c>
      <c r="AH105" s="5">
        <v>100</v>
      </c>
      <c r="AI105" s="2">
        <v>114329353</v>
      </c>
      <c r="AJ105" s="2">
        <v>23144</v>
      </c>
    </row>
    <row r="106" spans="1:36" ht="12.75">
      <c r="A106" s="3" t="s">
        <v>215</v>
      </c>
      <c r="B106" s="2" t="s">
        <v>190</v>
      </c>
      <c r="D106" s="2">
        <v>3576910</v>
      </c>
      <c r="E106" s="2">
        <v>3549196</v>
      </c>
      <c r="F106" s="5">
        <v>104.85069423929099</v>
      </c>
      <c r="G106" s="2">
        <v>1527806</v>
      </c>
      <c r="I106" s="5">
        <v>42.55699037190395</v>
      </c>
      <c r="J106" s="2">
        <v>1344620</v>
      </c>
      <c r="K106" s="2">
        <v>1265356</v>
      </c>
      <c r="N106" s="1">
        <v>68172.23630819324</v>
      </c>
      <c r="P106" s="5">
        <v>4.09800004959106</v>
      </c>
      <c r="S106" s="5">
        <v>4344.29509673129</v>
      </c>
      <c r="T106" s="5">
        <v>6234.3103465848435</v>
      </c>
      <c r="U106" s="2">
        <v>1845583</v>
      </c>
      <c r="W106" s="2">
        <v>561343</v>
      </c>
      <c r="X106" s="2">
        <v>2600664</v>
      </c>
      <c r="Y106" s="2">
        <v>387189</v>
      </c>
      <c r="Z106" s="5">
        <v>71.717</v>
      </c>
      <c r="AA106" s="5">
        <v>10.274</v>
      </c>
      <c r="AB106" s="2">
        <v>-6935</v>
      </c>
      <c r="AC106" s="5">
        <v>48.84664869017099</v>
      </c>
      <c r="AD106" s="5">
        <v>16.6450004577637</v>
      </c>
      <c r="AE106" s="5">
        <v>32.3380012512207</v>
      </c>
      <c r="AF106" s="5">
        <v>51.015998840332</v>
      </c>
      <c r="AG106" s="5">
        <v>34.818000793457</v>
      </c>
      <c r="AH106" s="5">
        <v>100</v>
      </c>
      <c r="AI106" s="2">
        <v>3662968</v>
      </c>
      <c r="AJ106" s="2">
        <v>10071</v>
      </c>
    </row>
    <row r="107" spans="1:36" ht="12.75">
      <c r="A107" s="2" t="s">
        <v>162</v>
      </c>
      <c r="B107" s="2" t="s">
        <v>289</v>
      </c>
      <c r="D107" s="2">
        <v>2593820</v>
      </c>
      <c r="E107" s="2">
        <v>3113779</v>
      </c>
      <c r="F107" s="5">
        <v>1.9907545456870317</v>
      </c>
      <c r="G107" s="2">
        <v>1674674</v>
      </c>
      <c r="I107" s="5">
        <v>68.3630084215996</v>
      </c>
      <c r="J107" s="2">
        <v>1108306</v>
      </c>
      <c r="K107" s="2">
        <v>1306675</v>
      </c>
      <c r="N107" s="1">
        <v>79798.0298860741</v>
      </c>
      <c r="P107" s="5">
        <v>6.35900020599365</v>
      </c>
      <c r="S107" s="5">
        <v>7049.290149045409</v>
      </c>
      <c r="T107" s="5">
        <v>11622.853694386684</v>
      </c>
      <c r="U107" s="2">
        <v>1576723</v>
      </c>
      <c r="W107" s="2">
        <v>932570</v>
      </c>
      <c r="X107" s="2">
        <v>2056850</v>
      </c>
      <c r="Y107" s="2">
        <v>124359</v>
      </c>
      <c r="Z107" s="5">
        <v>69.509</v>
      </c>
      <c r="AA107" s="5">
        <v>24.833</v>
      </c>
      <c r="AB107" s="2">
        <v>-4262</v>
      </c>
      <c r="AC107" s="5">
        <v>45.54146976103468</v>
      </c>
      <c r="AD107" s="5">
        <v>28.7830009460449</v>
      </c>
      <c r="AE107" s="5">
        <v>19.2199993133545</v>
      </c>
      <c r="AF107" s="5">
        <v>51.9980010986328</v>
      </c>
      <c r="AG107" s="5">
        <v>50.101001739502</v>
      </c>
      <c r="AH107" s="5">
        <v>85.8696517944336</v>
      </c>
      <c r="AI107" s="2">
        <v>3886167</v>
      </c>
      <c r="AJ107" s="2">
        <v>4755</v>
      </c>
    </row>
    <row r="108" spans="1:36" ht="12.75">
      <c r="A108" s="3" t="s">
        <v>216</v>
      </c>
      <c r="B108" s="2" t="s">
        <v>190</v>
      </c>
      <c r="D108" s="2">
        <v>615875</v>
      </c>
      <c r="E108" s="2">
        <v>622373</v>
      </c>
      <c r="F108" s="5">
        <v>45.066835626357715</v>
      </c>
      <c r="G108" s="2">
        <v>388857</v>
      </c>
      <c r="I108" s="5">
        <v>66.47701619446859</v>
      </c>
      <c r="J108" s="2">
        <v>248173</v>
      </c>
      <c r="K108" s="2">
        <v>258805</v>
      </c>
      <c r="N108" s="1">
        <v>48145.5610532952</v>
      </c>
      <c r="P108" s="5">
        <v>16.0709991455078</v>
      </c>
      <c r="S108" s="5">
        <v>13602.57329403695</v>
      </c>
      <c r="T108" s="5">
        <v>16477.384821094227</v>
      </c>
      <c r="U108" s="2">
        <v>314683</v>
      </c>
      <c r="W108" s="2">
        <v>113585</v>
      </c>
      <c r="X108" s="2">
        <v>418247</v>
      </c>
      <c r="Y108" s="2">
        <v>90541</v>
      </c>
      <c r="Z108" s="5">
        <v>76.667</v>
      </c>
      <c r="AA108" s="5">
        <v>11.775</v>
      </c>
      <c r="AB108" s="2">
        <v>-2400</v>
      </c>
      <c r="AC108" s="5">
        <v>43.94969185293947</v>
      </c>
      <c r="AD108" s="5">
        <v>17.0839996337891</v>
      </c>
      <c r="AE108" s="5">
        <v>7.93499994277954</v>
      </c>
      <c r="AF108" s="5">
        <v>74.9800033569336</v>
      </c>
      <c r="AG108" s="5">
        <v>21.9740009307861</v>
      </c>
      <c r="AH108" s="5">
        <v>100</v>
      </c>
      <c r="AI108" s="2">
        <v>1044674</v>
      </c>
      <c r="AJ108" s="2">
        <v>139</v>
      </c>
    </row>
    <row r="109" spans="1:36" ht="12.75">
      <c r="A109" s="2" t="s">
        <v>87</v>
      </c>
      <c r="B109" s="2" t="s">
        <v>283</v>
      </c>
      <c r="D109" s="2">
        <v>31163673</v>
      </c>
      <c r="E109" s="2">
        <v>35581294</v>
      </c>
      <c r="F109" s="5">
        <v>79.68042548426828</v>
      </c>
      <c r="G109" s="2">
        <v>17550446</v>
      </c>
      <c r="I109" s="5">
        <v>61.907998624220916</v>
      </c>
      <c r="J109" s="2">
        <v>10960699</v>
      </c>
      <c r="K109" s="2">
        <v>11731114</v>
      </c>
      <c r="N109" s="1">
        <v>1047842.8703929234</v>
      </c>
      <c r="P109" s="5">
        <v>9.05300045013428</v>
      </c>
      <c r="S109" s="5">
        <v>5932.185633912478</v>
      </c>
      <c r="T109" s="5">
        <v>7625.414942164136</v>
      </c>
      <c r="U109" s="2">
        <v>17938683</v>
      </c>
      <c r="W109" s="2">
        <v>9767990</v>
      </c>
      <c r="X109" s="2">
        <v>23410376</v>
      </c>
      <c r="Y109" s="2">
        <v>2402929</v>
      </c>
      <c r="Z109" s="5">
        <v>76.218</v>
      </c>
      <c r="AA109" s="5">
        <v>19.399</v>
      </c>
      <c r="AB109" s="2">
        <v>-257096</v>
      </c>
      <c r="AC109" s="5">
        <v>24.173006928412764</v>
      </c>
      <c r="AD109" s="5">
        <v>21.5869998931885</v>
      </c>
      <c r="AE109" s="5">
        <v>38.2929992675781</v>
      </c>
      <c r="AF109" s="5">
        <v>40.1199989318848</v>
      </c>
      <c r="AG109" s="5">
        <v>51.810001373291</v>
      </c>
      <c r="AH109" s="5">
        <v>100</v>
      </c>
      <c r="AI109" s="2">
        <v>43916066</v>
      </c>
      <c r="AJ109" s="2">
        <v>10115</v>
      </c>
    </row>
    <row r="110" spans="1:36" ht="12.75">
      <c r="A110" s="2" t="s">
        <v>110</v>
      </c>
      <c r="B110" s="2" t="s">
        <v>284</v>
      </c>
      <c r="D110" s="2">
        <v>21673316</v>
      </c>
      <c r="E110" s="2">
        <v>28649007</v>
      </c>
      <c r="F110" s="5">
        <v>36.43150512474885</v>
      </c>
      <c r="G110" s="2">
        <v>6580886</v>
      </c>
      <c r="I110" s="5">
        <v>35.45499849261791</v>
      </c>
      <c r="J110" s="2">
        <v>9918608</v>
      </c>
      <c r="K110" s="2">
        <v>12409390</v>
      </c>
      <c r="N110" s="1">
        <v>316899.51897861506</v>
      </c>
      <c r="P110" s="5">
        <v>3.17300009727478</v>
      </c>
      <c r="S110" s="5">
        <v>845.7966011498729</v>
      </c>
      <c r="T110" s="5">
        <v>1176.846424064668</v>
      </c>
      <c r="U110" s="2">
        <v>14757711</v>
      </c>
      <c r="W110" s="2">
        <v>12880439</v>
      </c>
      <c r="X110" s="2">
        <v>14938224</v>
      </c>
      <c r="Y110" s="2">
        <v>830344</v>
      </c>
      <c r="Z110" s="5">
        <v>59.309</v>
      </c>
      <c r="AA110" s="5">
        <v>37.876</v>
      </c>
      <c r="AB110" s="2">
        <v>-25000</v>
      </c>
      <c r="AC110" s="5">
        <v>52.20322675006588</v>
      </c>
      <c r="AD110" s="5">
        <v>7.77400016784668</v>
      </c>
      <c r="AE110" s="5">
        <v>71.9209976196289</v>
      </c>
      <c r="AF110" s="5">
        <v>20.3040008544922</v>
      </c>
      <c r="AG110" s="5">
        <v>85.6890029907227</v>
      </c>
      <c r="AH110" s="5">
        <v>27.4254703521729</v>
      </c>
      <c r="AI110" s="2">
        <v>11875506</v>
      </c>
      <c r="AJ110" s="2">
        <v>222</v>
      </c>
    </row>
    <row r="111" spans="1:36" ht="12.75">
      <c r="A111" s="2" t="s">
        <v>163</v>
      </c>
      <c r="B111" s="2" t="s">
        <v>288</v>
      </c>
      <c r="D111" s="2">
        <v>49621475</v>
      </c>
      <c r="E111" s="2">
        <v>53382581</v>
      </c>
      <c r="F111" s="5">
        <v>78.89945314001093</v>
      </c>
      <c r="G111" s="2">
        <v>14052306</v>
      </c>
      <c r="I111" s="5">
        <v>30.32199960507717</v>
      </c>
      <c r="J111" s="2">
        <v>23603812</v>
      </c>
      <c r="K111" s="2">
        <v>24320649</v>
      </c>
      <c r="N111" s="1">
        <v>197563.90936634538</v>
      </c>
      <c r="P111" s="5">
        <v>1.55099999904633</v>
      </c>
      <c r="S111" s="5">
        <v>2814.6953227872054</v>
      </c>
      <c r="T111" s="5">
        <v>5610.324700112964</v>
      </c>
      <c r="U111" s="2">
        <v>27654949</v>
      </c>
      <c r="W111" s="2">
        <v>14331458</v>
      </c>
      <c r="X111" s="2">
        <v>36082487</v>
      </c>
      <c r="Y111" s="2">
        <v>2968636</v>
      </c>
      <c r="Z111" s="5">
        <v>66.558</v>
      </c>
      <c r="AA111" s="5">
        <v>17.703</v>
      </c>
      <c r="AB111" s="2">
        <v>-816564</v>
      </c>
      <c r="AC111" s="5">
        <v>40.45817198381507</v>
      </c>
      <c r="AD111" s="5">
        <v>50.5830001831055</v>
      </c>
      <c r="AE111" s="5">
        <v>15.9429998397827</v>
      </c>
      <c r="AF111" s="5">
        <v>33.4749984741211</v>
      </c>
      <c r="AG111" s="5">
        <v>63.2330017089844</v>
      </c>
      <c r="AH111" s="5">
        <v>69.8148365975088</v>
      </c>
      <c r="AI111" s="2">
        <v>47946665</v>
      </c>
      <c r="AJ111" s="2">
        <v>529</v>
      </c>
    </row>
    <row r="112" spans="1:36" ht="12.75">
      <c r="A112" s="2" t="s">
        <v>88</v>
      </c>
      <c r="B112" s="2" t="s">
        <v>284</v>
      </c>
      <c r="D112" s="2">
        <v>2006514</v>
      </c>
      <c r="E112" s="2">
        <v>2402603</v>
      </c>
      <c r="F112" s="5">
        <v>2.9147545160077155</v>
      </c>
      <c r="G112" s="2">
        <v>774474</v>
      </c>
      <c r="I112" s="5">
        <v>49.005016642366634</v>
      </c>
      <c r="J112" s="2">
        <v>708508</v>
      </c>
      <c r="K112" s="2">
        <v>915989</v>
      </c>
      <c r="N112" s="1">
        <v>145520.45498481736</v>
      </c>
      <c r="P112" s="5">
        <v>23.0879993438721</v>
      </c>
      <c r="S112" s="5">
        <v>8393.770232210743</v>
      </c>
      <c r="T112" s="5">
        <v>10093.233182811016</v>
      </c>
      <c r="U112" s="2">
        <v>1238986</v>
      </c>
      <c r="W112" s="2">
        <v>886141</v>
      </c>
      <c r="X112" s="2">
        <v>1428313</v>
      </c>
      <c r="Y112" s="2">
        <v>88149</v>
      </c>
      <c r="Z112" s="5">
        <v>63.021</v>
      </c>
      <c r="AA112" s="5">
        <v>29.105</v>
      </c>
      <c r="AB112" s="2">
        <v>-24030</v>
      </c>
      <c r="AC112" s="5">
        <v>48.38158536838325</v>
      </c>
      <c r="AD112" s="5">
        <v>19.3229999542236</v>
      </c>
      <c r="AE112" s="5">
        <v>19.9050006866455</v>
      </c>
      <c r="AF112" s="5">
        <v>60.7729988098145</v>
      </c>
      <c r="AG112" s="5">
        <v>29.4790000915527</v>
      </c>
      <c r="AH112" s="5">
        <v>52.5011825561523</v>
      </c>
      <c r="AI112" s="2">
        <v>2680196</v>
      </c>
      <c r="AJ112" s="2">
        <v>287</v>
      </c>
    </row>
    <row r="113" spans="1:36" ht="12.75">
      <c r="A113" s="2" t="s">
        <v>164</v>
      </c>
      <c r="B113" s="2" t="s">
        <v>287</v>
      </c>
      <c r="D113" s="2">
        <v>26382581</v>
      </c>
      <c r="E113" s="2">
        <v>27627124</v>
      </c>
      <c r="F113" s="5">
        <v>187.70977034923223</v>
      </c>
      <c r="G113" s="2">
        <v>4163435</v>
      </c>
      <c r="I113" s="5">
        <v>19.33600109805132</v>
      </c>
      <c r="J113" s="2">
        <v>13634405</v>
      </c>
      <c r="K113" s="2">
        <v>15748874</v>
      </c>
      <c r="N113" s="1">
        <v>188427.47293910955</v>
      </c>
      <c r="P113" s="5">
        <v>1.25300002098083</v>
      </c>
      <c r="S113" s="5">
        <v>1749.7500458352008</v>
      </c>
      <c r="T113" s="5">
        <v>2605.5101143095535</v>
      </c>
      <c r="U113" s="2">
        <v>15074691</v>
      </c>
      <c r="W113" s="2">
        <v>8657377</v>
      </c>
      <c r="X113" s="2">
        <v>17404757</v>
      </c>
      <c r="Y113" s="2">
        <v>1564990</v>
      </c>
      <c r="Z113" s="5">
        <v>70.169</v>
      </c>
      <c r="AA113" s="5">
        <v>20.196</v>
      </c>
      <c r="AB113" s="2">
        <v>208549</v>
      </c>
      <c r="AC113" s="5">
        <v>55.87072447211147</v>
      </c>
      <c r="AD113" s="5">
        <v>70.4369964599609</v>
      </c>
      <c r="AE113" s="5">
        <v>12.7320003509521</v>
      </c>
      <c r="AF113" s="5">
        <v>16.8299999237061</v>
      </c>
      <c r="AG113" s="5">
        <v>80.6679992675781</v>
      </c>
      <c r="AH113" s="5">
        <v>95.5074768066406</v>
      </c>
      <c r="AI113" s="2">
        <v>36096396</v>
      </c>
      <c r="AJ113" s="2">
        <v>4372</v>
      </c>
    </row>
    <row r="114" spans="1:36" ht="12.75">
      <c r="A114" s="3" t="s">
        <v>217</v>
      </c>
      <c r="B114" s="2" t="s">
        <v>190</v>
      </c>
      <c r="D114" s="2">
        <v>16381696</v>
      </c>
      <c r="E114" s="2">
        <v>17131296</v>
      </c>
      <c r="F114" s="5">
        <v>412.40481463649496</v>
      </c>
      <c r="G114" s="2">
        <v>13848922</v>
      </c>
      <c r="I114" s="5">
        <v>91.07699732699731</v>
      </c>
      <c r="J114" s="2">
        <v>8796213</v>
      </c>
      <c r="K114" s="2">
        <v>9111169</v>
      </c>
      <c r="N114" s="1">
        <v>279631.6025457286</v>
      </c>
      <c r="P114" s="5">
        <v>4.83900022506714</v>
      </c>
      <c r="S114" s="5">
        <v>46878.770587095045</v>
      </c>
      <c r="T114" s="5">
        <v>48809.08905386545</v>
      </c>
      <c r="U114" s="2">
        <v>8607750</v>
      </c>
      <c r="W114" s="2">
        <v>2801503</v>
      </c>
      <c r="X114" s="2">
        <v>11110457</v>
      </c>
      <c r="Y114" s="2">
        <v>3219336</v>
      </c>
      <c r="Z114" s="5">
        <v>81.5609756097561</v>
      </c>
      <c r="AA114" s="5">
        <v>9.9</v>
      </c>
      <c r="AB114" s="2">
        <v>80000</v>
      </c>
      <c r="AC114" s="5">
        <v>46.18160413883224</v>
      </c>
      <c r="AD114" s="5">
        <v>16.5240001678467</v>
      </c>
      <c r="AE114" s="5">
        <v>2.26799988746643</v>
      </c>
      <c r="AF114" s="5">
        <v>81.2070007324219</v>
      </c>
      <c r="AG114" s="5">
        <v>16.7350006103516</v>
      </c>
      <c r="AH114" s="5">
        <v>100</v>
      </c>
      <c r="AI114" s="2">
        <v>20532000</v>
      </c>
      <c r="AJ114" s="2">
        <v>1206251</v>
      </c>
    </row>
    <row r="115" spans="1:36" ht="12.75">
      <c r="A115" s="2" t="s">
        <v>182</v>
      </c>
      <c r="B115" s="2" t="s">
        <v>290</v>
      </c>
      <c r="D115" s="2">
        <v>4223800</v>
      </c>
      <c r="E115" s="2">
        <v>4793900</v>
      </c>
      <c r="F115" s="5">
        <v>17.907063613611744</v>
      </c>
      <c r="G115" s="2">
        <v>3646829</v>
      </c>
      <c r="I115" s="5">
        <v>86.466008886293</v>
      </c>
      <c r="J115" s="2">
        <v>2265374</v>
      </c>
      <c r="K115" s="2">
        <v>2696303</v>
      </c>
      <c r="N115" s="1">
        <v>82935.34244246005</v>
      </c>
      <c r="P115" s="5">
        <v>4.7020001411438</v>
      </c>
      <c r="S115" s="5">
        <v>33101.796261042546</v>
      </c>
      <c r="T115" s="5">
        <v>36046.394316760736</v>
      </c>
      <c r="U115" s="2">
        <v>2436831</v>
      </c>
      <c r="W115" s="2">
        <v>945173</v>
      </c>
      <c r="X115" s="2">
        <v>3113848</v>
      </c>
      <c r="Y115" s="2">
        <v>734879</v>
      </c>
      <c r="Z115" s="5">
        <v>81.65853658536587</v>
      </c>
      <c r="AA115" s="5">
        <v>12.43</v>
      </c>
      <c r="AB115" s="2">
        <v>74403</v>
      </c>
      <c r="AC115" s="5">
        <v>47.390556625127076</v>
      </c>
      <c r="AD115" s="5">
        <v>20.4829998016357</v>
      </c>
      <c r="AE115" s="5">
        <v>6.22100019454956</v>
      </c>
      <c r="AF115" s="5">
        <v>73.2959976196289</v>
      </c>
      <c r="AG115" s="5">
        <v>18.5620002746582</v>
      </c>
      <c r="AH115" s="5">
        <v>100</v>
      </c>
      <c r="AI115" s="2">
        <v>6400000</v>
      </c>
      <c r="AJ115" s="2">
        <v>71815</v>
      </c>
    </row>
    <row r="116" spans="1:36" ht="12.75">
      <c r="A116" s="2" t="s">
        <v>130</v>
      </c>
      <c r="B116" s="2" t="s">
        <v>286</v>
      </c>
      <c r="D116" s="2">
        <v>5590055</v>
      </c>
      <c r="E116" s="2">
        <v>6384855</v>
      </c>
      <c r="F116" s="5">
        <v>48.9748791899977</v>
      </c>
      <c r="G116" s="2">
        <v>3148766</v>
      </c>
      <c r="I116" s="5">
        <v>58.29900600718418</v>
      </c>
      <c r="J116" s="2">
        <v>2294832</v>
      </c>
      <c r="K116" s="2">
        <v>2950949</v>
      </c>
      <c r="N116" s="1">
        <v>112217.28173606882</v>
      </c>
      <c r="P116" s="5">
        <v>4.21299982070923</v>
      </c>
      <c r="S116" s="5">
        <v>3959.2896708160656</v>
      </c>
      <c r="T116" s="5">
        <v>5169.297773065737</v>
      </c>
      <c r="U116" s="2">
        <v>3237850</v>
      </c>
      <c r="W116" s="2">
        <v>1950471</v>
      </c>
      <c r="X116" s="2">
        <v>4111803</v>
      </c>
      <c r="Y116" s="2">
        <v>322581</v>
      </c>
      <c r="Z116" s="5">
        <v>74.068</v>
      </c>
      <c r="AA116" s="5">
        <v>21.06</v>
      </c>
      <c r="AB116" s="2">
        <v>-106360</v>
      </c>
      <c r="AC116" s="5">
        <v>39.119686582180854</v>
      </c>
      <c r="AD116" s="5">
        <v>16.9389991760254</v>
      </c>
      <c r="AE116" s="5">
        <v>31.0909996032715</v>
      </c>
      <c r="AF116" s="5">
        <v>51.9700012207031</v>
      </c>
      <c r="AG116" s="5">
        <v>45.0349998474121</v>
      </c>
      <c r="AH116" s="5">
        <v>86.7677993774414</v>
      </c>
      <c r="AI116" s="2">
        <v>8179876</v>
      </c>
      <c r="AJ116" s="2">
        <v>781</v>
      </c>
    </row>
    <row r="117" spans="1:36" ht="12.75">
      <c r="A117" s="2" t="s">
        <v>89</v>
      </c>
      <c r="B117" s="2" t="s">
        <v>283</v>
      </c>
      <c r="D117" s="2">
        <v>14685399</v>
      </c>
      <c r="E117" s="2">
        <v>21602472</v>
      </c>
      <c r="F117" s="5">
        <v>17.050096290449883</v>
      </c>
      <c r="G117" s="2">
        <v>2384028</v>
      </c>
      <c r="I117" s="5">
        <v>16.349999203794823</v>
      </c>
      <c r="J117" s="2">
        <v>5855567</v>
      </c>
      <c r="K117" s="2">
        <v>8492220</v>
      </c>
      <c r="N117" s="1">
        <v>90995.51235270378</v>
      </c>
      <c r="P117" s="5">
        <v>0.284999996423721</v>
      </c>
      <c r="S117" s="5">
        <v>772.3733644599868</v>
      </c>
      <c r="T117" s="5">
        <v>920.6266175057335</v>
      </c>
      <c r="U117" s="2">
        <v>10757486</v>
      </c>
      <c r="W117" s="2">
        <v>10821301</v>
      </c>
      <c r="X117" s="2">
        <v>10221503</v>
      </c>
      <c r="Y117" s="2">
        <v>559668</v>
      </c>
      <c r="Z117" s="5">
        <v>61.599</v>
      </c>
      <c r="AA117" s="5">
        <v>46.54</v>
      </c>
      <c r="AB117" s="2">
        <v>20001</v>
      </c>
      <c r="AC117" s="5">
        <v>43.170819879842966</v>
      </c>
      <c r="AD117" s="5">
        <v>8.03999996185303</v>
      </c>
      <c r="AE117" s="5">
        <v>76.0970001220703</v>
      </c>
      <c r="AF117" s="5">
        <v>15.8629999160767</v>
      </c>
      <c r="AG117" s="5">
        <v>90.0439987182617</v>
      </c>
      <c r="AH117" s="5">
        <v>20.0419044494629</v>
      </c>
      <c r="AI117" s="2">
        <v>8778884</v>
      </c>
      <c r="AJ117" s="2">
        <v>10</v>
      </c>
    </row>
    <row r="118" spans="1:36" ht="12.75">
      <c r="A118" s="2" t="s">
        <v>90</v>
      </c>
      <c r="B118" s="2" t="s">
        <v>284</v>
      </c>
      <c r="D118" s="2">
        <v>146339977</v>
      </c>
      <c r="E118" s="2">
        <v>190873311</v>
      </c>
      <c r="F118" s="5">
        <v>206.62427985321023</v>
      </c>
      <c r="G118" s="2">
        <v>59734515</v>
      </c>
      <c r="I118" s="5">
        <v>49.519000065965216</v>
      </c>
      <c r="J118" s="2">
        <v>45010413</v>
      </c>
      <c r="K118" s="2">
        <v>59012447</v>
      </c>
      <c r="N118" s="1">
        <v>1547908.0541351875</v>
      </c>
      <c r="P118" s="5">
        <v>6.01300001144409</v>
      </c>
      <c r="S118" s="5">
        <v>4421.360080680807</v>
      </c>
      <c r="T118" s="5">
        <v>5351.441254104717</v>
      </c>
      <c r="U118" s="2">
        <v>94185874</v>
      </c>
      <c r="W118" s="2">
        <v>84009295</v>
      </c>
      <c r="X118" s="2">
        <v>101616649</v>
      </c>
      <c r="Y118" s="2">
        <v>5247367</v>
      </c>
      <c r="Z118" s="5">
        <v>53.95</v>
      </c>
      <c r="AA118" s="5">
        <v>38.384</v>
      </c>
      <c r="AB118" s="2">
        <v>-300000</v>
      </c>
      <c r="AC118" s="5">
        <v>45.415320601770674</v>
      </c>
      <c r="AD118" s="5">
        <v>11.5620002746582</v>
      </c>
      <c r="AE118" s="5">
        <v>36.8079986572266</v>
      </c>
      <c r="AF118" s="5">
        <v>51.6290016174316</v>
      </c>
      <c r="AG118" s="5">
        <v>81.5469970703125</v>
      </c>
      <c r="AH118" s="5">
        <v>54.4</v>
      </c>
      <c r="AI118" s="2">
        <v>144920170</v>
      </c>
      <c r="AJ118" s="2">
        <v>42529</v>
      </c>
    </row>
    <row r="119" spans="1:36" ht="12.75">
      <c r="A119" s="3" t="s">
        <v>218</v>
      </c>
      <c r="B119" s="2" t="s">
        <v>190</v>
      </c>
      <c r="D119" s="2">
        <v>4709153</v>
      </c>
      <c r="E119" s="2">
        <v>5276968</v>
      </c>
      <c r="F119" s="5">
        <v>8.440216879661428</v>
      </c>
      <c r="G119" s="2">
        <v>3684159</v>
      </c>
      <c r="I119" s="5">
        <v>81.87099106911393</v>
      </c>
      <c r="J119" s="2">
        <v>2523355</v>
      </c>
      <c r="K119" s="2">
        <v>2762725</v>
      </c>
      <c r="N119" s="1">
        <v>62907.24092006688</v>
      </c>
      <c r="P119" s="5">
        <v>4.16200017929077</v>
      </c>
      <c r="S119" s="5">
        <v>65083.25869763075</v>
      </c>
      <c r="T119" s="5">
        <v>64965.38599963403</v>
      </c>
      <c r="U119" s="2">
        <v>2615346</v>
      </c>
      <c r="W119" s="2">
        <v>932445</v>
      </c>
      <c r="X119" s="2">
        <v>3456146</v>
      </c>
      <c r="Y119" s="2">
        <v>888376</v>
      </c>
      <c r="Z119" s="5">
        <v>82.50975609756098</v>
      </c>
      <c r="AA119" s="5">
        <v>10.7</v>
      </c>
      <c r="AB119" s="2">
        <v>140000</v>
      </c>
      <c r="AC119" s="5">
        <v>47.150259254902316</v>
      </c>
      <c r="AD119" s="5">
        <v>19.4050006866455</v>
      </c>
      <c r="AE119" s="5">
        <v>2.06299996376038</v>
      </c>
      <c r="AF119" s="5">
        <v>78.5319976806641</v>
      </c>
      <c r="AG119" s="5">
        <v>6.52199983596802</v>
      </c>
      <c r="AH119" s="5">
        <v>100</v>
      </c>
      <c r="AI119" s="2">
        <v>5719665</v>
      </c>
      <c r="AJ119" s="2">
        <v>76899</v>
      </c>
    </row>
    <row r="120" spans="1:36" ht="12.75">
      <c r="A120" s="2" t="s">
        <v>165</v>
      </c>
      <c r="B120" s="2" t="s">
        <v>283</v>
      </c>
      <c r="D120" s="2">
        <v>2657158</v>
      </c>
      <c r="E120" s="2">
        <v>4665935</v>
      </c>
      <c r="F120" s="5">
        <v>15.075718901453959</v>
      </c>
      <c r="G120" s="2">
        <v>1953729</v>
      </c>
      <c r="I120" s="5">
        <v>83.55999387046755</v>
      </c>
      <c r="J120" s="2">
        <v>1080679</v>
      </c>
      <c r="K120" s="2">
        <v>2584108</v>
      </c>
      <c r="N120" s="1">
        <v>44880.5975508118</v>
      </c>
      <c r="P120" s="5">
        <v>3.13700008392334</v>
      </c>
      <c r="S120" s="5">
        <v>43125.417616290324</v>
      </c>
      <c r="T120" s="5">
        <v>37328.58836207563</v>
      </c>
      <c r="U120" s="2">
        <v>1592569</v>
      </c>
      <c r="W120" s="2">
        <v>1028396</v>
      </c>
      <c r="X120" s="2">
        <v>3528136</v>
      </c>
      <c r="Y120" s="2">
        <v>109403</v>
      </c>
      <c r="Z120" s="5">
        <v>77.393</v>
      </c>
      <c r="AA120" s="5">
        <v>19.786</v>
      </c>
      <c r="AB120" s="2">
        <v>437000</v>
      </c>
      <c r="AC120" s="5">
        <v>13.075769278992983</v>
      </c>
      <c r="AD120" s="5">
        <v>4.78299999237061</v>
      </c>
      <c r="AE120" s="5">
        <v>36.2849998474121</v>
      </c>
      <c r="AF120" s="5">
        <v>58.931999206543</v>
      </c>
      <c r="AG120" s="5">
        <v>3.78699994087219</v>
      </c>
      <c r="AH120" s="5">
        <v>100</v>
      </c>
      <c r="AI120" s="2">
        <v>6943910</v>
      </c>
      <c r="AJ120" s="2">
        <v>662</v>
      </c>
    </row>
    <row r="121" spans="1:36" ht="12.75">
      <c r="A121" s="2" t="s">
        <v>166</v>
      </c>
      <c r="B121" s="2" t="s">
        <v>283</v>
      </c>
      <c r="D121" s="2">
        <v>167808105</v>
      </c>
      <c r="E121" s="2">
        <v>207896686</v>
      </c>
      <c r="F121" s="5">
        <v>261.1439341791232</v>
      </c>
      <c r="G121" s="2">
        <v>57704173</v>
      </c>
      <c r="I121" s="5">
        <v>36.441999849867734</v>
      </c>
      <c r="J121" s="2">
        <v>51901136</v>
      </c>
      <c r="K121" s="2">
        <v>71327778</v>
      </c>
      <c r="N121" s="1">
        <v>206566.52226993578</v>
      </c>
      <c r="P121" s="5">
        <v>3.18099999427795</v>
      </c>
      <c r="S121" s="5">
        <v>4097.304697890652</v>
      </c>
      <c r="T121" s="5">
        <v>4771.205235854302</v>
      </c>
      <c r="U121" s="2">
        <v>100907719</v>
      </c>
      <c r="W121" s="2">
        <v>73758877</v>
      </c>
      <c r="X121" s="2">
        <v>125169486</v>
      </c>
      <c r="Y121" s="2">
        <v>8968322</v>
      </c>
      <c r="Z121" s="5">
        <v>66.947</v>
      </c>
      <c r="AA121" s="5">
        <v>28.599</v>
      </c>
      <c r="AB121" s="2">
        <v>-1166895</v>
      </c>
      <c r="AC121" s="5">
        <v>21.73871867983887</v>
      </c>
      <c r="AD121" s="5">
        <v>41.9690017700195</v>
      </c>
      <c r="AE121" s="5">
        <v>23.6189994812012</v>
      </c>
      <c r="AF121" s="5">
        <v>34.4119987487793</v>
      </c>
      <c r="AG121" s="5">
        <v>60.9749984741211</v>
      </c>
      <c r="AH121" s="5">
        <v>70.79</v>
      </c>
      <c r="AI121" s="2">
        <v>144525637</v>
      </c>
      <c r="AJ121" s="2">
        <v>23923</v>
      </c>
    </row>
    <row r="122" spans="1:36" ht="12.75">
      <c r="A122" s="2" t="s">
        <v>131</v>
      </c>
      <c r="B122" s="2" t="s">
        <v>286</v>
      </c>
      <c r="D122" s="2">
        <v>3453675</v>
      </c>
      <c r="E122" s="2">
        <v>4106771</v>
      </c>
      <c r="F122" s="5">
        <v>54.45201538053567</v>
      </c>
      <c r="G122" s="2">
        <v>2219608</v>
      </c>
      <c r="I122" s="5">
        <v>67.36499308093877</v>
      </c>
      <c r="J122" s="2">
        <v>1554921</v>
      </c>
      <c r="K122" s="2">
        <v>1982988</v>
      </c>
      <c r="N122" s="1">
        <v>53333.79133802172</v>
      </c>
      <c r="P122" s="5">
        <v>3.90000009536743</v>
      </c>
      <c r="S122" s="5">
        <v>14006.705348672998</v>
      </c>
      <c r="T122" s="5">
        <v>22243.549482048176</v>
      </c>
      <c r="U122" s="2">
        <v>2048697</v>
      </c>
      <c r="W122" s="2">
        <v>1122770</v>
      </c>
      <c r="X122" s="2">
        <v>2659159</v>
      </c>
      <c r="Y122" s="2">
        <v>324842</v>
      </c>
      <c r="Z122" s="5">
        <v>78.149</v>
      </c>
      <c r="AA122" s="5">
        <v>19.263</v>
      </c>
      <c r="AB122" s="2">
        <v>56000</v>
      </c>
      <c r="AC122" s="5">
        <v>39.68001823510783</v>
      </c>
      <c r="AD122" s="5">
        <v>18.548999786377</v>
      </c>
      <c r="AE122" s="5">
        <v>14.4940004348755</v>
      </c>
      <c r="AF122" s="5">
        <v>66.9560012817383</v>
      </c>
      <c r="AG122" s="5">
        <v>35.0810012817383</v>
      </c>
      <c r="AH122" s="5">
        <v>100</v>
      </c>
      <c r="AI122" s="2">
        <v>5280195</v>
      </c>
      <c r="AJ122" s="2">
        <v>8835</v>
      </c>
    </row>
    <row r="123" spans="1:36" ht="12.75">
      <c r="A123" s="2" t="s">
        <v>184</v>
      </c>
      <c r="B123" s="2" t="s">
        <v>290</v>
      </c>
      <c r="D123" s="2">
        <v>6808514</v>
      </c>
      <c r="E123" s="2">
        <v>8438029</v>
      </c>
      <c r="F123" s="5">
        <v>18.230984789560107</v>
      </c>
      <c r="G123" s="2">
        <v>890077</v>
      </c>
      <c r="I123" s="5">
        <v>13.102005219465351</v>
      </c>
      <c r="J123" s="2">
        <v>2332591</v>
      </c>
      <c r="K123" s="2">
        <v>2535095</v>
      </c>
      <c r="N123" s="1">
        <v>44505.83610203753</v>
      </c>
      <c r="P123" s="5">
        <v>2.35199999809265</v>
      </c>
      <c r="S123" s="5">
        <v>2841.2985270786444</v>
      </c>
      <c r="T123" s="5">
        <v>3880.650004587386</v>
      </c>
      <c r="U123" s="2">
        <v>4132518</v>
      </c>
      <c r="W123" s="2">
        <v>3049370</v>
      </c>
      <c r="X123" s="2">
        <v>5103519</v>
      </c>
      <c r="Y123" s="2">
        <v>285140</v>
      </c>
      <c r="Z123" s="5">
        <v>64.01</v>
      </c>
      <c r="AA123" s="5">
        <v>27.364</v>
      </c>
      <c r="AB123" s="2">
        <v>-3999</v>
      </c>
      <c r="AC123" s="5">
        <v>48.557943587912874</v>
      </c>
      <c r="AD123" s="5">
        <v>4.95599985122681</v>
      </c>
      <c r="AE123" s="5">
        <v>67.8399963378906</v>
      </c>
      <c r="AF123" s="5">
        <v>27.2040004730225</v>
      </c>
      <c r="AG123" s="5">
        <v>80.140998840332</v>
      </c>
      <c r="AH123" s="5">
        <v>54.4274482727051</v>
      </c>
      <c r="AI123" s="2">
        <v>4018000</v>
      </c>
      <c r="AJ123" s="2">
        <v>262</v>
      </c>
    </row>
    <row r="124" spans="1:36" ht="12.75">
      <c r="A124" s="2" t="s">
        <v>132</v>
      </c>
      <c r="B124" s="2" t="s">
        <v>286</v>
      </c>
      <c r="D124" s="2">
        <v>5998427</v>
      </c>
      <c r="E124" s="2">
        <v>6867062</v>
      </c>
      <c r="F124" s="5">
        <v>16.88267576286264</v>
      </c>
      <c r="G124" s="2">
        <v>3496243</v>
      </c>
      <c r="I124" s="5">
        <v>61.29999991262639</v>
      </c>
      <c r="J124" s="2">
        <v>2744361</v>
      </c>
      <c r="K124" s="2">
        <v>3403498</v>
      </c>
      <c r="N124" s="1">
        <v>129341.72900961405</v>
      </c>
      <c r="P124" s="5">
        <v>4.61499977111816</v>
      </c>
      <c r="S124" s="5">
        <v>8605.110815363816</v>
      </c>
      <c r="T124" s="5">
        <v>11790.461561800063</v>
      </c>
      <c r="U124" s="2">
        <v>3374178</v>
      </c>
      <c r="W124" s="2">
        <v>2039816</v>
      </c>
      <c r="X124" s="2">
        <v>4398672</v>
      </c>
      <c r="Y124" s="2">
        <v>428574</v>
      </c>
      <c r="Z124" s="5">
        <v>73.992</v>
      </c>
      <c r="AA124" s="5">
        <v>20.787</v>
      </c>
      <c r="AB124" s="2">
        <v>-82780</v>
      </c>
      <c r="AC124" s="5">
        <v>39.50409255418983</v>
      </c>
      <c r="AD124" s="5">
        <v>20.0930004119873</v>
      </c>
      <c r="AE124" s="5">
        <v>20.17799949646</v>
      </c>
      <c r="AF124" s="5">
        <v>59.7290000915527</v>
      </c>
      <c r="AG124" s="5">
        <v>43.9339981079102</v>
      </c>
      <c r="AH124" s="5">
        <v>99.3</v>
      </c>
      <c r="AI124" s="2">
        <v>7468275</v>
      </c>
      <c r="AJ124" s="2">
        <v>1283</v>
      </c>
    </row>
    <row r="125" spans="1:36" ht="12.75">
      <c r="A125" s="2" t="s">
        <v>133</v>
      </c>
      <c r="B125" s="2" t="s">
        <v>286</v>
      </c>
      <c r="D125" s="2">
        <v>28333052</v>
      </c>
      <c r="E125" s="2">
        <v>31444297</v>
      </c>
      <c r="F125" s="5">
        <v>24.466081293475046</v>
      </c>
      <c r="G125" s="2">
        <v>21477303</v>
      </c>
      <c r="I125" s="5">
        <v>77.72000118177232</v>
      </c>
      <c r="J125" s="2">
        <v>15171988</v>
      </c>
      <c r="K125" s="2">
        <v>17834981</v>
      </c>
      <c r="N125" s="1">
        <v>635402.8881145676</v>
      </c>
      <c r="P125" s="5">
        <v>3.46000003814697</v>
      </c>
      <c r="S125" s="5">
        <v>8636.769948141906</v>
      </c>
      <c r="T125" s="5">
        <v>12518.163396227907</v>
      </c>
      <c r="U125" s="2">
        <v>15831043</v>
      </c>
      <c r="W125" s="2">
        <v>8289502</v>
      </c>
      <c r="X125" s="2">
        <v>20698743</v>
      </c>
      <c r="Y125" s="2">
        <v>2456052</v>
      </c>
      <c r="Z125" s="5">
        <v>76.286</v>
      </c>
      <c r="AA125" s="5">
        <v>18.134</v>
      </c>
      <c r="AB125" s="2">
        <v>495345</v>
      </c>
      <c r="AC125" s="5">
        <v>45.827522888866554</v>
      </c>
      <c r="AD125" s="5">
        <v>15.6540002822876</v>
      </c>
      <c r="AE125" s="5">
        <v>27.693000793457</v>
      </c>
      <c r="AF125" s="5">
        <v>56.6529998779297</v>
      </c>
      <c r="AG125" s="5">
        <v>55.0960006713867</v>
      </c>
      <c r="AH125" s="5">
        <v>96.3629913330078</v>
      </c>
      <c r="AI125" s="2">
        <v>38915386</v>
      </c>
      <c r="AJ125" s="2">
        <v>6873</v>
      </c>
    </row>
    <row r="126" spans="1:36" ht="12.75">
      <c r="A126" s="2" t="s">
        <v>167</v>
      </c>
      <c r="B126" s="2" t="s">
        <v>288</v>
      </c>
      <c r="D126" s="2">
        <v>89405482</v>
      </c>
      <c r="E126" s="2">
        <v>105173264</v>
      </c>
      <c r="F126" s="5">
        <v>350.57754666666665</v>
      </c>
      <c r="G126" s="2">
        <v>40715257</v>
      </c>
      <c r="I126" s="5">
        <v>46.681999904462415</v>
      </c>
      <c r="J126" s="2">
        <v>35445037</v>
      </c>
      <c r="K126" s="2">
        <v>43058277</v>
      </c>
      <c r="N126" s="1">
        <v>1217182.5759884836</v>
      </c>
      <c r="P126" s="5">
        <v>2.55200004577637</v>
      </c>
      <c r="S126" s="5">
        <v>5174.51358655311</v>
      </c>
      <c r="T126" s="5">
        <v>7580.847416732283</v>
      </c>
      <c r="U126" s="2">
        <v>52293794</v>
      </c>
      <c r="W126" s="2">
        <v>33095932</v>
      </c>
      <c r="X126" s="2">
        <v>66884827</v>
      </c>
      <c r="Y126" s="2">
        <v>5192506</v>
      </c>
      <c r="Z126" s="5">
        <v>70.952</v>
      </c>
      <c r="AA126" s="5">
        <v>21.036</v>
      </c>
      <c r="AB126" s="2">
        <v>-335758</v>
      </c>
      <c r="AC126" s="5">
        <v>38.25031363888527</v>
      </c>
      <c r="AD126" s="5">
        <v>25.4400005340576</v>
      </c>
      <c r="AE126" s="5">
        <v>18.2719993591309</v>
      </c>
      <c r="AF126" s="5">
        <v>56.2879981994629</v>
      </c>
      <c r="AG126" s="5">
        <v>37.7960014343262</v>
      </c>
      <c r="AH126" s="5">
        <v>93</v>
      </c>
      <c r="AI126" s="2">
        <v>115824982</v>
      </c>
      <c r="AJ126" s="2">
        <v>9239</v>
      </c>
    </row>
    <row r="127" spans="1:36" ht="12.75">
      <c r="A127" s="3" t="s">
        <v>219</v>
      </c>
      <c r="B127" s="2" t="s">
        <v>190</v>
      </c>
      <c r="D127" s="2">
        <v>38120560</v>
      </c>
      <c r="E127" s="2">
        <v>37974826</v>
      </c>
      <c r="F127" s="5">
        <v>121.44948829474222</v>
      </c>
      <c r="G127" s="2">
        <v>23340838</v>
      </c>
      <c r="I127" s="5">
        <v>60.104999559444984</v>
      </c>
      <c r="J127" s="2">
        <v>17328184</v>
      </c>
      <c r="K127" s="2">
        <v>18466308</v>
      </c>
      <c r="N127" s="1">
        <v>1663852.2686631011</v>
      </c>
      <c r="P127" s="5">
        <v>4.88700008392334</v>
      </c>
      <c r="S127" s="5">
        <v>19563.304065153105</v>
      </c>
      <c r="T127" s="5">
        <v>27346.279811555454</v>
      </c>
      <c r="U127" s="2">
        <v>19565914</v>
      </c>
      <c r="W127" s="2">
        <v>5650381</v>
      </c>
      <c r="X127" s="2">
        <v>25894815</v>
      </c>
      <c r="Y127" s="2">
        <v>6429630</v>
      </c>
      <c r="Z127" s="5">
        <v>77.85121951219514</v>
      </c>
      <c r="AA127" s="5">
        <v>10.6</v>
      </c>
      <c r="AB127" s="2">
        <v>-146976</v>
      </c>
      <c r="AC127" s="5">
        <v>44.75302263993431</v>
      </c>
      <c r="AD127" s="5">
        <v>31.6669998168945</v>
      </c>
      <c r="AE127" s="5">
        <v>10.2220001220703</v>
      </c>
      <c r="AF127" s="5">
        <v>58.1119995117188</v>
      </c>
      <c r="AG127" s="5">
        <v>20.4150009155273</v>
      </c>
      <c r="AH127" s="5">
        <v>100</v>
      </c>
      <c r="AI127" s="2">
        <v>50458854</v>
      </c>
      <c r="AJ127" s="2">
        <v>248163</v>
      </c>
    </row>
    <row r="128" spans="1:36" ht="12.75">
      <c r="A128" s="3" t="s">
        <v>220</v>
      </c>
      <c r="B128" s="2" t="s">
        <v>190</v>
      </c>
      <c r="D128" s="2">
        <v>10542964</v>
      </c>
      <c r="E128" s="2">
        <v>10300300</v>
      </c>
      <c r="F128" s="5">
        <v>111.68591453891776</v>
      </c>
      <c r="G128" s="2">
        <v>6193886</v>
      </c>
      <c r="I128" s="5">
        <v>64.65200042717203</v>
      </c>
      <c r="J128" s="2">
        <v>5551610</v>
      </c>
      <c r="K128" s="2">
        <v>5252563</v>
      </c>
      <c r="N128" s="1">
        <v>442130.23289484985</v>
      </c>
      <c r="P128" s="5">
        <v>8.86699962615967</v>
      </c>
      <c r="S128" s="5">
        <v>27575.236459772863</v>
      </c>
      <c r="T128" s="5">
        <v>28034.619961313965</v>
      </c>
      <c r="U128" s="2">
        <v>5429333</v>
      </c>
      <c r="W128" s="2">
        <v>1407750</v>
      </c>
      <c r="X128" s="2">
        <v>6672042</v>
      </c>
      <c r="Y128" s="2">
        <v>2220508</v>
      </c>
      <c r="Z128" s="5">
        <v>81.12439024390245</v>
      </c>
      <c r="AA128" s="5">
        <v>8.4</v>
      </c>
      <c r="AB128" s="2">
        <v>-30001</v>
      </c>
      <c r="AC128" s="5">
        <v>48.91492020181386</v>
      </c>
      <c r="AD128" s="5">
        <v>24.7399997711182</v>
      </c>
      <c r="AE128" s="5">
        <v>6.40000009536743</v>
      </c>
      <c r="AF128" s="5">
        <v>68.859001159668</v>
      </c>
      <c r="AG128" s="5">
        <v>16.9850006103516</v>
      </c>
      <c r="AH128" s="5">
        <v>100</v>
      </c>
      <c r="AI128" s="2">
        <v>11764106</v>
      </c>
      <c r="AJ128" s="2">
        <v>128391</v>
      </c>
    </row>
    <row r="129" spans="1:36" ht="12.75">
      <c r="A129" s="2" t="s">
        <v>134</v>
      </c>
      <c r="B129" s="2" t="s">
        <v>286</v>
      </c>
      <c r="D129" s="2">
        <v>3782995</v>
      </c>
      <c r="E129" s="2">
        <v>3325001</v>
      </c>
      <c r="F129" s="5">
        <v>374.85918827508453</v>
      </c>
      <c r="G129" s="2">
        <v>3555977</v>
      </c>
      <c r="I129" s="5">
        <v>93.58700944751595</v>
      </c>
      <c r="J129" s="2">
        <v>1390511</v>
      </c>
      <c r="K129" s="2">
        <v>1135711</v>
      </c>
      <c r="N129" s="1">
        <v>151982.8565435031</v>
      </c>
      <c r="P129" s="5">
        <v>10.8000001907349</v>
      </c>
      <c r="S129" s="5">
        <v>34820.771856786276</v>
      </c>
      <c r="T129" s="5">
        <v>35454.40626616041</v>
      </c>
      <c r="U129" s="2">
        <v>1740406</v>
      </c>
      <c r="W129" s="2">
        <v>579481</v>
      </c>
      <c r="X129" s="2">
        <v>2155487</v>
      </c>
      <c r="Y129" s="2">
        <v>590032</v>
      </c>
      <c r="Z129" s="5">
        <v>79.63453658536588</v>
      </c>
      <c r="AA129" s="5">
        <v>7.3</v>
      </c>
      <c r="AB129" s="2">
        <v>-489932</v>
      </c>
      <c r="AC129" s="5">
        <v>41.57219574345938</v>
      </c>
      <c r="AD129" s="5">
        <v>17.2080001831055</v>
      </c>
      <c r="AE129" s="5">
        <v>1.36500000953674</v>
      </c>
      <c r="AF129" s="5">
        <v>81.4280014038086</v>
      </c>
      <c r="AG129" s="5">
        <v>16.8549995422363</v>
      </c>
      <c r="AH129" s="5">
        <v>100</v>
      </c>
      <c r="AI129" s="2">
        <v>3389402</v>
      </c>
      <c r="AJ129" s="2">
        <v>941</v>
      </c>
    </row>
    <row r="130" spans="1:36" ht="12.75">
      <c r="A130" s="2" t="s">
        <v>168</v>
      </c>
      <c r="B130" s="2" t="s">
        <v>283</v>
      </c>
      <c r="D130" s="2">
        <v>1218434</v>
      </c>
      <c r="E130" s="2">
        <v>2724724</v>
      </c>
      <c r="F130" s="5">
        <v>234.68768303186908</v>
      </c>
      <c r="G130" s="2">
        <v>1193054</v>
      </c>
      <c r="I130" s="5">
        <v>99.07799835873284</v>
      </c>
      <c r="J130" s="2">
        <v>840791</v>
      </c>
      <c r="K130" s="2">
        <v>2048187</v>
      </c>
      <c r="N130" s="1">
        <v>4372.113039631847</v>
      </c>
      <c r="P130" s="5">
        <v>0.140000000596046</v>
      </c>
      <c r="S130" s="5">
        <v>116022.74617063814</v>
      </c>
      <c r="T130" s="5">
        <v>113262.18155279865</v>
      </c>
      <c r="U130" s="2">
        <v>662995</v>
      </c>
      <c r="W130" s="2">
        <v>368130</v>
      </c>
      <c r="X130" s="2">
        <v>2323022</v>
      </c>
      <c r="Y130" s="2">
        <v>33572</v>
      </c>
      <c r="Z130" s="5">
        <v>79.981</v>
      </c>
      <c r="AA130" s="5">
        <v>9.698</v>
      </c>
      <c r="AB130" s="2">
        <v>200000</v>
      </c>
      <c r="AC130" s="5">
        <v>13.674288529318856</v>
      </c>
      <c r="AD130" s="5">
        <v>1.25</v>
      </c>
      <c r="AE130" s="5">
        <v>54.5050010681152</v>
      </c>
      <c r="AF130" s="5">
        <v>44.2459983825684</v>
      </c>
      <c r="AG130" s="5">
        <v>0.409999996423721</v>
      </c>
      <c r="AH130" s="5">
        <v>100</v>
      </c>
      <c r="AI130" s="2">
        <v>3988562</v>
      </c>
      <c r="AJ130" s="2">
        <v>1093</v>
      </c>
    </row>
    <row r="131" spans="1:36" ht="12.75">
      <c r="A131" s="3" t="s">
        <v>221</v>
      </c>
      <c r="B131" s="2" t="s">
        <v>190</v>
      </c>
      <c r="D131" s="2">
        <v>20882982</v>
      </c>
      <c r="E131" s="2">
        <v>19587491</v>
      </c>
      <c r="F131" s="5">
        <v>82.16229446308725</v>
      </c>
      <c r="G131" s="2">
        <v>11159030</v>
      </c>
      <c r="I131" s="5">
        <v>53.935999255851605</v>
      </c>
      <c r="J131" s="2">
        <v>9578825</v>
      </c>
      <c r="K131" s="2">
        <v>9084384</v>
      </c>
      <c r="N131" s="1">
        <v>614290.0574812886</v>
      </c>
      <c r="P131" s="5">
        <v>4.92700004577637</v>
      </c>
      <c r="S131" s="5">
        <v>17065.472409299957</v>
      </c>
      <c r="T131" s="5">
        <v>23441.642222629354</v>
      </c>
      <c r="U131" s="2">
        <v>10053232</v>
      </c>
      <c r="W131" s="2">
        <v>3026166</v>
      </c>
      <c r="X131" s="2">
        <v>13058743</v>
      </c>
      <c r="Y131" s="2">
        <v>3502582</v>
      </c>
      <c r="Z131" s="5">
        <v>75.30975609756098</v>
      </c>
      <c r="AA131" s="5">
        <v>9.7</v>
      </c>
      <c r="AB131" s="2">
        <v>-369997</v>
      </c>
      <c r="AC131" s="5">
        <v>43.42875642421104</v>
      </c>
      <c r="AD131" s="5">
        <v>30.1240005493164</v>
      </c>
      <c r="AE131" s="5">
        <v>22.7770004272461</v>
      </c>
      <c r="AF131" s="5">
        <v>47.0989990234375</v>
      </c>
      <c r="AG131" s="5">
        <v>26.3050003051758</v>
      </c>
      <c r="AH131" s="5">
        <v>100</v>
      </c>
      <c r="AI131" s="2">
        <v>22400000</v>
      </c>
      <c r="AJ131" s="2">
        <v>240048</v>
      </c>
    </row>
    <row r="132" spans="1:36" ht="12.75">
      <c r="A132" s="3" t="s">
        <v>280</v>
      </c>
      <c r="B132" s="2" t="s">
        <v>190</v>
      </c>
      <c r="D132" s="2">
        <v>142805088</v>
      </c>
      <c r="E132" s="2">
        <v>144496740</v>
      </c>
      <c r="F132" s="5">
        <v>8.450966619390874</v>
      </c>
      <c r="G132" s="2">
        <v>105037426</v>
      </c>
      <c r="I132" s="5">
        <v>74.2919999440818</v>
      </c>
      <c r="J132" s="2">
        <v>75506737</v>
      </c>
      <c r="K132" s="2">
        <v>74282789</v>
      </c>
      <c r="N132" s="1">
        <v>4531914.245286566</v>
      </c>
      <c r="P132" s="5">
        <v>5.21199989318848</v>
      </c>
      <c r="S132" s="5">
        <v>23020.35180585006</v>
      </c>
      <c r="T132" s="5">
        <v>25468.992628826105</v>
      </c>
      <c r="U132" s="2">
        <v>77546481</v>
      </c>
      <c r="W132" s="2">
        <v>25480514</v>
      </c>
      <c r="X132" s="2">
        <v>98406201</v>
      </c>
      <c r="Y132" s="2">
        <v>20610025</v>
      </c>
      <c r="Z132" s="5">
        <v>72.11902439024391</v>
      </c>
      <c r="AA132" s="5">
        <v>12.9</v>
      </c>
      <c r="AB132" s="2">
        <v>912279</v>
      </c>
      <c r="AC132" s="5">
        <v>48.4922691849925</v>
      </c>
      <c r="AD132" s="5">
        <v>26.9689998626709</v>
      </c>
      <c r="AE132" s="5">
        <v>5.90199995040894</v>
      </c>
      <c r="AF132" s="5">
        <v>67.1289978027344</v>
      </c>
      <c r="AG132" s="5">
        <v>6.61499977111816</v>
      </c>
      <c r="AH132" s="5">
        <v>100</v>
      </c>
      <c r="AI132" s="2">
        <v>227299663</v>
      </c>
      <c r="AJ132" s="2">
        <v>511677</v>
      </c>
    </row>
    <row r="133" spans="1:36" ht="12.75">
      <c r="A133" s="2" t="s">
        <v>91</v>
      </c>
      <c r="B133" s="2" t="s">
        <v>284</v>
      </c>
      <c r="D133" s="2">
        <v>9273757</v>
      </c>
      <c r="E133" s="2">
        <v>11980937</v>
      </c>
      <c r="F133" s="5">
        <v>454.85713743356115</v>
      </c>
      <c r="G133" s="2">
        <v>1569212</v>
      </c>
      <c r="I133" s="5">
        <v>17.124996150134166</v>
      </c>
      <c r="J133" s="2">
        <v>4561438</v>
      </c>
      <c r="K133" s="2">
        <v>6019599</v>
      </c>
      <c r="N133" s="1">
        <v>34256.398792732965</v>
      </c>
      <c r="P133" s="5">
        <v>0.953999996185303</v>
      </c>
      <c r="S133" s="5">
        <v>1192.278726315273</v>
      </c>
      <c r="T133" s="5">
        <v>1892.6766457480146</v>
      </c>
      <c r="U133" s="2">
        <v>6094885</v>
      </c>
      <c r="W133" s="2">
        <v>4808684</v>
      </c>
      <c r="X133" s="2">
        <v>6830824</v>
      </c>
      <c r="Y133" s="2">
        <v>341428</v>
      </c>
      <c r="Z133" s="5">
        <v>68.341</v>
      </c>
      <c r="AA133" s="5">
        <v>32.062</v>
      </c>
      <c r="AB133" s="2">
        <v>-44998</v>
      </c>
      <c r="AC133" s="5">
        <v>51.66312573312608</v>
      </c>
      <c r="AD133" s="5">
        <v>8.55900001525879</v>
      </c>
      <c r="AE133" s="5">
        <v>67.0800018310547</v>
      </c>
      <c r="AF133" s="5">
        <v>24.3610000610352</v>
      </c>
      <c r="AG133" s="5">
        <v>68.8779983520508</v>
      </c>
      <c r="AH133" s="5">
        <v>34.1</v>
      </c>
      <c r="AI133" s="2">
        <v>8819217</v>
      </c>
      <c r="AJ133" s="2">
        <v>219</v>
      </c>
    </row>
    <row r="134" spans="1:36" ht="12.75">
      <c r="A134" s="2" t="s">
        <v>185</v>
      </c>
      <c r="B134" s="2" t="s">
        <v>290</v>
      </c>
      <c r="D134" s="2">
        <v>182046</v>
      </c>
      <c r="E134" s="2">
        <v>195352</v>
      </c>
      <c r="F134" s="5">
        <v>68.78591549295774</v>
      </c>
      <c r="G134" s="2">
        <v>37775</v>
      </c>
      <c r="I134" s="5">
        <v>18.451820303861748</v>
      </c>
      <c r="J134" s="2">
        <v>36020</v>
      </c>
      <c r="K134" s="2">
        <v>37776</v>
      </c>
      <c r="N134" s="1">
        <v>1711.3101738929743</v>
      </c>
      <c r="P134" s="5">
        <v>8.32400035858154</v>
      </c>
      <c r="S134" s="5">
        <v>5716.888417499318</v>
      </c>
      <c r="T134" s="5">
        <v>6069.604784581197</v>
      </c>
      <c r="U134" s="2">
        <v>94294</v>
      </c>
      <c r="W134" s="2">
        <v>75291</v>
      </c>
      <c r="X134" s="2">
        <v>110902</v>
      </c>
      <c r="Y134" s="2">
        <v>9159</v>
      </c>
      <c r="Z134" s="5">
        <v>73.046</v>
      </c>
      <c r="AA134" s="5">
        <v>24.689</v>
      </c>
      <c r="AB134" s="2">
        <v>-14013</v>
      </c>
      <c r="AC134" s="5">
        <v>36.4649512918255</v>
      </c>
      <c r="AD134" s="5">
        <v>14.6619997024536</v>
      </c>
      <c r="AE134" s="5">
        <v>5.23299980163574</v>
      </c>
      <c r="AF134" s="5">
        <v>80.1050033569336</v>
      </c>
      <c r="AG134" s="5">
        <v>35.8839988708496</v>
      </c>
      <c r="AH134" s="5">
        <v>96.8</v>
      </c>
      <c r="AI134" s="2">
        <v>124211</v>
      </c>
      <c r="AJ134" s="2">
        <v>58</v>
      </c>
    </row>
    <row r="135" spans="1:36" ht="12.75">
      <c r="A135" s="2" t="s">
        <v>111</v>
      </c>
      <c r="B135" s="2" t="s">
        <v>284</v>
      </c>
      <c r="D135" s="2">
        <v>166300</v>
      </c>
      <c r="E135" s="2">
        <v>207089</v>
      </c>
      <c r="F135" s="5">
        <v>215.71770833333332</v>
      </c>
      <c r="G135" s="2">
        <v>102308</v>
      </c>
      <c r="I135" s="5">
        <v>71.96809101400848</v>
      </c>
      <c r="J135" s="2">
        <v>54027</v>
      </c>
      <c r="K135" s="2">
        <v>70541</v>
      </c>
      <c r="N135" s="1">
        <v>8255.865944194793</v>
      </c>
      <c r="P135" s="5">
        <v>13.1389999389648</v>
      </c>
      <c r="S135" s="5">
        <v>2348.599239859859</v>
      </c>
      <c r="T135" s="5">
        <v>3011.065659991598</v>
      </c>
      <c r="U135" s="2">
        <v>103477</v>
      </c>
      <c r="W135" s="2">
        <v>88748</v>
      </c>
      <c r="X135" s="2">
        <v>112320</v>
      </c>
      <c r="Y135" s="2">
        <v>6021</v>
      </c>
      <c r="Z135" s="5">
        <v>69.933</v>
      </c>
      <c r="AA135" s="5">
        <v>31.967</v>
      </c>
      <c r="AB135" s="2">
        <v>-8401</v>
      </c>
      <c r="AC135" s="5">
        <v>36.56171588154407</v>
      </c>
      <c r="AD135" s="5">
        <v>17.6900005340576</v>
      </c>
      <c r="AE135" s="5">
        <v>23.9820003509521</v>
      </c>
      <c r="AF135" s="5">
        <v>58.3279991149902</v>
      </c>
      <c r="AG135" s="5">
        <v>48.7799987792969</v>
      </c>
      <c r="AH135" s="5">
        <v>72.5107040405273</v>
      </c>
      <c r="AI135" s="2">
        <v>173963</v>
      </c>
      <c r="AJ135" s="2">
        <v>8</v>
      </c>
    </row>
    <row r="136" spans="1:36" ht="12.75">
      <c r="A136" s="2" t="s">
        <v>169</v>
      </c>
      <c r="B136" s="2" t="s">
        <v>283</v>
      </c>
      <c r="D136" s="2">
        <v>25184597</v>
      </c>
      <c r="E136" s="2">
        <v>33099147</v>
      </c>
      <c r="F136" s="5">
        <v>15.397172150403081</v>
      </c>
      <c r="G136" s="2">
        <v>20507062</v>
      </c>
      <c r="I136" s="5">
        <v>83.62200089325565</v>
      </c>
      <c r="J136" s="2">
        <v>8628830</v>
      </c>
      <c r="K136" s="2">
        <v>13916954</v>
      </c>
      <c r="N136" s="1">
        <v>494431.960645819</v>
      </c>
      <c r="P136" s="5">
        <v>5.8899998664856</v>
      </c>
      <c r="S136" s="5">
        <v>45251.94360748138</v>
      </c>
      <c r="T136" s="5">
        <v>48803.96058946812</v>
      </c>
      <c r="U136" s="2">
        <v>14125194</v>
      </c>
      <c r="W136" s="2">
        <v>8360534</v>
      </c>
      <c r="X136" s="2">
        <v>23676946</v>
      </c>
      <c r="Y136" s="2">
        <v>1061667</v>
      </c>
      <c r="Z136" s="5">
        <v>74.874</v>
      </c>
      <c r="AA136" s="5">
        <v>18.319</v>
      </c>
      <c r="AB136" s="2">
        <v>674895</v>
      </c>
      <c r="AC136" s="5">
        <v>16.75419779356891</v>
      </c>
      <c r="AD136" s="5">
        <v>4.92500019073486</v>
      </c>
      <c r="AE136" s="5">
        <v>24.4640007019043</v>
      </c>
      <c r="AF136" s="5">
        <v>70.6110000610352</v>
      </c>
      <c r="AG136" s="5">
        <v>4.82399988174438</v>
      </c>
      <c r="AH136" s="5">
        <v>100</v>
      </c>
      <c r="AI136" s="2">
        <v>40210965</v>
      </c>
      <c r="AJ136" s="2">
        <v>5521</v>
      </c>
    </row>
    <row r="137" spans="1:36" ht="12.75">
      <c r="A137" s="2" t="s">
        <v>92</v>
      </c>
      <c r="B137" s="2" t="s">
        <v>283</v>
      </c>
      <c r="D137" s="2">
        <v>11687080</v>
      </c>
      <c r="E137" s="2">
        <v>15419381</v>
      </c>
      <c r="F137" s="5">
        <v>78.38636063240303</v>
      </c>
      <c r="G137" s="2">
        <v>4971099</v>
      </c>
      <c r="I137" s="5">
        <v>46.740002079201496</v>
      </c>
      <c r="J137" s="2">
        <v>3324915</v>
      </c>
      <c r="K137" s="2">
        <v>4059546</v>
      </c>
      <c r="N137" s="1">
        <v>315833.6624054432</v>
      </c>
      <c r="P137" s="5">
        <v>6.43699979782104</v>
      </c>
      <c r="S137" s="5">
        <v>2736.8841911599698</v>
      </c>
      <c r="T137" s="5">
        <v>3232.3101648966103</v>
      </c>
      <c r="U137" s="2">
        <v>7912589</v>
      </c>
      <c r="W137" s="2">
        <v>6666775</v>
      </c>
      <c r="X137" s="2">
        <v>8278534</v>
      </c>
      <c r="Y137" s="2">
        <v>474072</v>
      </c>
      <c r="Z137" s="5">
        <v>67.38</v>
      </c>
      <c r="AA137" s="5">
        <v>35.12</v>
      </c>
      <c r="AB137" s="2">
        <v>-100001</v>
      </c>
      <c r="AC137" s="5">
        <v>39.95949300734614</v>
      </c>
      <c r="AD137" s="5">
        <v>13.3520002365112</v>
      </c>
      <c r="AE137" s="5">
        <v>32.4949989318848</v>
      </c>
      <c r="AF137" s="5">
        <v>54.1529998779297</v>
      </c>
      <c r="AG137" s="5">
        <v>66.1539993286133</v>
      </c>
      <c r="AH137" s="5">
        <v>61.7</v>
      </c>
      <c r="AI137" s="2">
        <v>15758366</v>
      </c>
      <c r="AJ137" s="2">
        <v>136</v>
      </c>
    </row>
    <row r="138" spans="1:36" ht="12.75">
      <c r="A138" s="3" t="s">
        <v>222</v>
      </c>
      <c r="B138" s="2" t="s">
        <v>190</v>
      </c>
      <c r="D138" s="2">
        <v>7381579</v>
      </c>
      <c r="E138" s="2">
        <v>7020858</v>
      </c>
      <c r="F138" s="5">
        <v>79.45742417383431</v>
      </c>
      <c r="G138" s="2">
        <v>4010264</v>
      </c>
      <c r="I138" s="5">
        <v>55.94199455394199</v>
      </c>
      <c r="J138" s="2">
        <v>3288452</v>
      </c>
      <c r="K138" s="2">
        <v>3219274</v>
      </c>
      <c r="N138" s="1">
        <v>593894.4136377722</v>
      </c>
      <c r="P138" s="5">
        <v>13.4770002365112</v>
      </c>
      <c r="S138" s="5">
        <v>12754.379823351343</v>
      </c>
      <c r="T138" s="5">
        <v>15289.109895067679</v>
      </c>
      <c r="U138" s="2">
        <v>3580264</v>
      </c>
      <c r="W138" s="2">
        <v>1111113</v>
      </c>
      <c r="X138" s="2">
        <v>4653380</v>
      </c>
      <c r="Y138" s="2">
        <v>1256365</v>
      </c>
      <c r="Z138" s="5">
        <v>76.0878048780488</v>
      </c>
      <c r="AA138" s="5">
        <v>9.2</v>
      </c>
      <c r="AB138" s="2">
        <v>20000</v>
      </c>
      <c r="AC138" s="5">
        <v>44.39696652102306</v>
      </c>
      <c r="AD138" s="5">
        <v>25.2980003356934</v>
      </c>
      <c r="AE138" s="5">
        <v>17.2180004119873</v>
      </c>
      <c r="AF138" s="5">
        <v>57.484001159668</v>
      </c>
      <c r="AG138" s="5">
        <v>30.5729999542236</v>
      </c>
      <c r="AH138" s="5">
        <v>100</v>
      </c>
      <c r="AI138" s="2">
        <v>8621771</v>
      </c>
      <c r="AJ138" s="2">
        <v>40739</v>
      </c>
    </row>
    <row r="139" spans="1:36" ht="12.75">
      <c r="A139" s="2" t="s">
        <v>112</v>
      </c>
      <c r="B139" s="2" t="s">
        <v>284</v>
      </c>
      <c r="D139" s="2">
        <v>5989633</v>
      </c>
      <c r="E139" s="2">
        <v>7488431</v>
      </c>
      <c r="F139" s="5">
        <v>103.57442600276624</v>
      </c>
      <c r="G139" s="2">
        <v>2257433</v>
      </c>
      <c r="I139" s="5">
        <v>41.635998248498254</v>
      </c>
      <c r="J139" s="2">
        <v>2144045</v>
      </c>
      <c r="K139" s="2">
        <v>2556320</v>
      </c>
      <c r="N139" s="1">
        <v>73262.01883593797</v>
      </c>
      <c r="P139" s="5">
        <v>4.32499980926514</v>
      </c>
      <c r="S139" s="5">
        <v>1129.3820738673653</v>
      </c>
      <c r="T139" s="5">
        <v>1403.7910876893602</v>
      </c>
      <c r="U139" s="2">
        <v>3754504</v>
      </c>
      <c r="W139" s="2">
        <v>3096957</v>
      </c>
      <c r="X139" s="2">
        <v>4168180</v>
      </c>
      <c r="Y139" s="2">
        <v>223293</v>
      </c>
      <c r="Z139" s="5">
        <v>53.895</v>
      </c>
      <c r="AA139" s="5">
        <v>33.939</v>
      </c>
      <c r="AB139" s="2">
        <v>-21000</v>
      </c>
      <c r="AC139" s="5">
        <v>49.98004944607874</v>
      </c>
      <c r="AD139" s="5">
        <v>5.61100006103516</v>
      </c>
      <c r="AE139" s="5">
        <v>59.2439994812012</v>
      </c>
      <c r="AF139" s="5">
        <v>35.1450004577637</v>
      </c>
      <c r="AG139" s="5">
        <v>89.0650024414063</v>
      </c>
      <c r="AH139" s="5">
        <v>23.4</v>
      </c>
      <c r="AI139" s="2">
        <v>6625000</v>
      </c>
      <c r="AJ139" s="2">
        <v>14</v>
      </c>
    </row>
    <row r="140" spans="1:36" ht="12.75">
      <c r="A140" s="2" t="s">
        <v>170</v>
      </c>
      <c r="B140" s="2" t="s">
        <v>288</v>
      </c>
      <c r="D140" s="2">
        <v>4588599</v>
      </c>
      <c r="E140" s="2">
        <v>5612253</v>
      </c>
      <c r="F140" s="5">
        <v>7805.636830174456</v>
      </c>
      <c r="G140" s="2">
        <v>4588599</v>
      </c>
      <c r="I140" s="5">
        <v>100</v>
      </c>
      <c r="J140" s="2">
        <v>2515754</v>
      </c>
      <c r="K140" s="2">
        <v>3373420</v>
      </c>
      <c r="N140" s="1">
        <v>98114.40839920993</v>
      </c>
      <c r="P140" s="5">
        <v>3.90700006484985</v>
      </c>
      <c r="S140" s="5">
        <v>69202.65893266293</v>
      </c>
      <c r="T140" s="5">
        <v>87760.36814744456</v>
      </c>
      <c r="U140" s="2">
        <v>2674905</v>
      </c>
      <c r="W140" s="2">
        <v>685394</v>
      </c>
      <c r="X140" s="2">
        <v>4333088</v>
      </c>
      <c r="Y140" s="2">
        <v>593771</v>
      </c>
      <c r="Z140" s="5">
        <v>82.89512195121952</v>
      </c>
      <c r="AA140" s="5">
        <v>8.9</v>
      </c>
      <c r="AB140" s="2">
        <v>135142</v>
      </c>
      <c r="AC140" s="5">
        <v>42.089244742724006</v>
      </c>
      <c r="AD140" s="5">
        <v>0.474999994039536</v>
      </c>
      <c r="AE140" s="5">
        <v>16.6959991455078</v>
      </c>
      <c r="AF140" s="5">
        <v>82.8290023803711</v>
      </c>
      <c r="AG140" s="5">
        <v>14.6459999084473</v>
      </c>
      <c r="AH140" s="5">
        <v>100</v>
      </c>
      <c r="AI140" s="2">
        <v>8381900</v>
      </c>
      <c r="AJ140" s="2">
        <v>329385</v>
      </c>
    </row>
    <row r="141" spans="1:36" ht="12.75">
      <c r="A141" s="3" t="s">
        <v>281</v>
      </c>
      <c r="B141" s="2" t="s">
        <v>190</v>
      </c>
      <c r="D141" s="2">
        <v>5374622</v>
      </c>
      <c r="E141" s="2">
        <v>5439232</v>
      </c>
      <c r="F141" s="5">
        <v>110.93681419539058</v>
      </c>
      <c r="G141" s="2">
        <v>2970070</v>
      </c>
      <c r="I141" s="5">
        <v>53.751007495175784</v>
      </c>
      <c r="J141" s="2">
        <v>2650184</v>
      </c>
      <c r="K141" s="2">
        <v>2761928</v>
      </c>
      <c r="N141" s="1">
        <v>295309.9938191236</v>
      </c>
      <c r="P141" s="5">
        <v>8.13099956512451</v>
      </c>
      <c r="S141" s="5">
        <v>24049.983371754104</v>
      </c>
      <c r="T141" s="5">
        <v>30132.92048219757</v>
      </c>
      <c r="U141" s="2">
        <v>2793675</v>
      </c>
      <c r="W141" s="2">
        <v>834255</v>
      </c>
      <c r="X141" s="2">
        <v>3784686</v>
      </c>
      <c r="Y141" s="2">
        <v>820292</v>
      </c>
      <c r="Z141" s="5">
        <v>77.16585365853659</v>
      </c>
      <c r="AA141" s="5">
        <v>10.7</v>
      </c>
      <c r="AB141" s="2">
        <v>7423</v>
      </c>
      <c r="AC141" s="5">
        <v>45.64594008243517</v>
      </c>
      <c r="AD141" s="5">
        <v>37.1619987487793</v>
      </c>
      <c r="AE141" s="5">
        <v>2.70799994468689</v>
      </c>
      <c r="AF141" s="5">
        <v>60.1300010681152</v>
      </c>
      <c r="AG141" s="5">
        <v>15.2340002059937</v>
      </c>
      <c r="AH141" s="5">
        <v>100</v>
      </c>
      <c r="AI141" s="2">
        <v>7117753</v>
      </c>
      <c r="AJ141" s="2">
        <v>37877</v>
      </c>
    </row>
    <row r="142" spans="1:36" ht="12.75">
      <c r="A142" s="3" t="s">
        <v>223</v>
      </c>
      <c r="B142" s="2" t="s">
        <v>190</v>
      </c>
      <c r="D142" s="2">
        <v>2018122</v>
      </c>
      <c r="E142" s="2">
        <v>2066388</v>
      </c>
      <c r="F142" s="5">
        <v>99.94621523579202</v>
      </c>
      <c r="G142" s="2">
        <v>1049080</v>
      </c>
      <c r="I142" s="5">
        <v>54.27301165124846</v>
      </c>
      <c r="J142" s="2">
        <v>1040168</v>
      </c>
      <c r="K142" s="2">
        <v>1028026</v>
      </c>
      <c r="N142" s="1">
        <v>50115.29257347102</v>
      </c>
      <c r="P142" s="5">
        <v>6.56400012969971</v>
      </c>
      <c r="S142" s="5">
        <v>30190.723646843024</v>
      </c>
      <c r="T142" s="5">
        <v>31351.304243704144</v>
      </c>
      <c r="U142" s="2">
        <v>1038723</v>
      </c>
      <c r="W142" s="2">
        <v>307937</v>
      </c>
      <c r="X142" s="2">
        <v>1365356</v>
      </c>
      <c r="Y142" s="2">
        <v>393096</v>
      </c>
      <c r="Z142" s="5">
        <v>81.17560975609757</v>
      </c>
      <c r="AA142" s="5">
        <v>9.8</v>
      </c>
      <c r="AB142" s="2">
        <v>9999</v>
      </c>
      <c r="AC142" s="5">
        <v>46.49464118611786</v>
      </c>
      <c r="AD142" s="5">
        <v>33.25</v>
      </c>
      <c r="AE142" s="5">
        <v>5.56199979782104</v>
      </c>
      <c r="AF142" s="5">
        <v>61.1870002746582</v>
      </c>
      <c r="AG142" s="5">
        <v>14.581000328064</v>
      </c>
      <c r="AH142" s="5">
        <v>100</v>
      </c>
      <c r="AI142" s="2">
        <v>2443172</v>
      </c>
      <c r="AJ142" s="2">
        <v>40489</v>
      </c>
    </row>
    <row r="143" spans="1:36" ht="12.75">
      <c r="A143" s="2" t="s">
        <v>186</v>
      </c>
      <c r="B143" s="2" t="s">
        <v>290</v>
      </c>
      <c r="D143" s="2">
        <v>492132</v>
      </c>
      <c r="E143" s="2">
        <v>636038</v>
      </c>
      <c r="F143" s="5">
        <v>22.008235294117647</v>
      </c>
      <c r="G143" s="2">
        <v>91999</v>
      </c>
      <c r="I143" s="5">
        <v>23.286030079963776</v>
      </c>
      <c r="J143" s="2">
        <v>210117</v>
      </c>
      <c r="K143" s="2">
        <v>271061</v>
      </c>
      <c r="N143" s="1">
        <v>3895.5691218888655</v>
      </c>
      <c r="P143" s="5">
        <v>1.77100002765656</v>
      </c>
      <c r="S143" s="5">
        <v>1841.6115140268298</v>
      </c>
      <c r="T143" s="5">
        <v>2126.3529213391716</v>
      </c>
      <c r="U143" s="2">
        <v>312658</v>
      </c>
      <c r="W143" s="2">
        <v>256666</v>
      </c>
      <c r="X143" s="2">
        <v>356650</v>
      </c>
      <c r="Y143" s="2">
        <v>22722</v>
      </c>
      <c r="Z143" s="5">
        <v>72.645</v>
      </c>
      <c r="AA143" s="5">
        <v>32.877</v>
      </c>
      <c r="AB143" s="2">
        <v>-7998</v>
      </c>
      <c r="AC143" s="5">
        <v>43.408310306536166</v>
      </c>
      <c r="AD143" s="5">
        <v>9.09000015258789</v>
      </c>
      <c r="AE143" s="5">
        <v>61.5410003662109</v>
      </c>
      <c r="AF143" s="5">
        <v>29.3689994812012</v>
      </c>
      <c r="AG143" s="5">
        <v>81.6809997558594</v>
      </c>
      <c r="AH143" s="5">
        <v>62.8956413269043</v>
      </c>
      <c r="AI143" s="2">
        <v>465331</v>
      </c>
      <c r="AJ143" s="2">
        <v>39</v>
      </c>
    </row>
    <row r="144" spans="1:36" ht="12.75">
      <c r="A144" s="2" t="s">
        <v>93</v>
      </c>
      <c r="B144" s="2" t="s">
        <v>284</v>
      </c>
      <c r="D144" s="2">
        <v>49119759</v>
      </c>
      <c r="E144" s="2">
        <v>57000451</v>
      </c>
      <c r="F144" s="5">
        <v>46.75655694001263</v>
      </c>
      <c r="G144" s="2">
        <v>29774433</v>
      </c>
      <c r="I144" s="5">
        <v>65.85000002894714</v>
      </c>
      <c r="J144" s="2">
        <v>18785135</v>
      </c>
      <c r="K144" s="2">
        <v>22450646</v>
      </c>
      <c r="N144" s="1">
        <v>5009244.167893212</v>
      </c>
      <c r="P144" s="5">
        <v>27.3269996643066</v>
      </c>
      <c r="S144" s="5">
        <v>11924.798580177234</v>
      </c>
      <c r="T144" s="5">
        <v>12214.571348574063</v>
      </c>
      <c r="U144" s="2">
        <v>28883601</v>
      </c>
      <c r="W144" s="2">
        <v>16615780</v>
      </c>
      <c r="X144" s="2">
        <v>37409716</v>
      </c>
      <c r="Y144" s="2">
        <v>2974955</v>
      </c>
      <c r="Z144" s="5">
        <v>63.538</v>
      </c>
      <c r="AA144" s="5">
        <v>20.908</v>
      </c>
      <c r="AB144" s="2">
        <v>727026</v>
      </c>
      <c r="AC144" s="5">
        <v>45.036294278569976</v>
      </c>
      <c r="AD144" s="5">
        <v>23.3010005950928</v>
      </c>
      <c r="AE144" s="5">
        <v>5.22200012207031</v>
      </c>
      <c r="AF144" s="5">
        <v>71.4769973754883</v>
      </c>
      <c r="AG144" s="5">
        <v>15.2150001525879</v>
      </c>
      <c r="AH144" s="5">
        <v>84.4</v>
      </c>
      <c r="AI144" s="2">
        <v>88497610</v>
      </c>
      <c r="AJ144" s="2">
        <v>537554</v>
      </c>
    </row>
    <row r="145" spans="1:36" ht="12.75">
      <c r="A145" s="3" t="s">
        <v>224</v>
      </c>
      <c r="B145" s="2" t="s">
        <v>190</v>
      </c>
      <c r="D145" s="2">
        <v>45226803</v>
      </c>
      <c r="E145" s="2">
        <v>46593236</v>
      </c>
      <c r="F145" s="5">
        <v>92.09332424125628</v>
      </c>
      <c r="G145" s="2">
        <v>35159317</v>
      </c>
      <c r="I145" s="5">
        <v>80.07999916554411</v>
      </c>
      <c r="J145" s="2">
        <v>22457695</v>
      </c>
      <c r="K145" s="2">
        <v>22924651</v>
      </c>
      <c r="N145" s="1">
        <v>1848717.5312157634</v>
      </c>
      <c r="P145" s="5">
        <v>17.2240009307861</v>
      </c>
      <c r="S145" s="5">
        <v>34329.64700329582</v>
      </c>
      <c r="T145" s="5">
        <v>34269.116238489565</v>
      </c>
      <c r="U145" s="2">
        <v>23723820</v>
      </c>
      <c r="W145" s="2">
        <v>6850761</v>
      </c>
      <c r="X145" s="2">
        <v>30821805</v>
      </c>
      <c r="Y145" s="2">
        <v>8920670</v>
      </c>
      <c r="Z145" s="5">
        <v>83.32926829268293</v>
      </c>
      <c r="AA145" s="5">
        <v>8.4</v>
      </c>
      <c r="AB145" s="2">
        <v>200000</v>
      </c>
      <c r="AC145" s="5">
        <v>46.15734390024084</v>
      </c>
      <c r="AD145" s="5">
        <v>20.056999206543</v>
      </c>
      <c r="AE145" s="5">
        <v>4.35300016403198</v>
      </c>
      <c r="AF145" s="5">
        <v>75.5899963378906</v>
      </c>
      <c r="AG145" s="5">
        <v>16.4850006103516</v>
      </c>
      <c r="AH145" s="5">
        <v>100</v>
      </c>
      <c r="AI145" s="2">
        <v>52506928</v>
      </c>
      <c r="AJ145" s="2">
        <v>337663</v>
      </c>
    </row>
    <row r="146" spans="1:36" ht="12.75">
      <c r="A146" s="2" t="s">
        <v>171</v>
      </c>
      <c r="B146" s="2" t="s">
        <v>287</v>
      </c>
      <c r="D146" s="2">
        <v>19842044</v>
      </c>
      <c r="E146" s="2">
        <v>21444000</v>
      </c>
      <c r="F146" s="5">
        <v>326.84042066758116</v>
      </c>
      <c r="G146" s="2">
        <v>3625538</v>
      </c>
      <c r="I146" s="5">
        <v>18.38400018653236</v>
      </c>
      <c r="J146" s="2">
        <v>8290945</v>
      </c>
      <c r="K146" s="2">
        <v>8541773</v>
      </c>
      <c r="N146" s="1">
        <v>494969.39910490514</v>
      </c>
      <c r="P146" s="5">
        <v>4.17999982833862</v>
      </c>
      <c r="S146" s="5">
        <v>7327.636543317298</v>
      </c>
      <c r="T146" s="5">
        <v>11705.843783409307</v>
      </c>
      <c r="U146" s="2">
        <v>11133868</v>
      </c>
      <c r="W146" s="2">
        <v>5233856</v>
      </c>
      <c r="X146" s="2">
        <v>14039241</v>
      </c>
      <c r="Y146" s="2">
        <v>2170903</v>
      </c>
      <c r="Z146" s="5">
        <v>76.648</v>
      </c>
      <c r="AA146" s="5">
        <v>16.106</v>
      </c>
      <c r="AB146" s="2">
        <v>-489932</v>
      </c>
      <c r="AC146" s="5">
        <v>34.942347449411265</v>
      </c>
      <c r="AD146" s="5">
        <v>26.0750007629395</v>
      </c>
      <c r="AE146" s="5">
        <v>28.4020004272461</v>
      </c>
      <c r="AF146" s="5">
        <v>45.5229988098145</v>
      </c>
      <c r="AG146" s="5">
        <v>42.3250007629395</v>
      </c>
      <c r="AH146" s="5">
        <v>97.5449752807617</v>
      </c>
      <c r="AI146" s="2">
        <v>28199083</v>
      </c>
      <c r="AJ146" s="2">
        <v>6545</v>
      </c>
    </row>
    <row r="147" spans="1:36" ht="12.75">
      <c r="A147" s="2" t="s">
        <v>140</v>
      </c>
      <c r="B147" s="2" t="s">
        <v>286</v>
      </c>
      <c r="D147" s="2">
        <v>167639</v>
      </c>
      <c r="E147" s="2">
        <v>180955</v>
      </c>
      <c r="F147" s="5">
        <v>291.86290322580646</v>
      </c>
      <c r="G147" s="2">
        <v>35345</v>
      </c>
      <c r="I147" s="5">
        <v>18.61180956591418</v>
      </c>
      <c r="J147" s="2">
        <v>82826</v>
      </c>
      <c r="K147" s="2">
        <v>98952</v>
      </c>
      <c r="N147" s="1">
        <v>11595.64</v>
      </c>
      <c r="P147" s="5">
        <v>20.7900009155273</v>
      </c>
      <c r="S147" s="5">
        <v>11676.260644267311</v>
      </c>
      <c r="T147" s="5">
        <v>12333.663022248944</v>
      </c>
      <c r="U147" s="2">
        <v>91838</v>
      </c>
      <c r="W147" s="2">
        <v>34216</v>
      </c>
      <c r="X147" s="2">
        <v>129359</v>
      </c>
      <c r="Y147" s="2">
        <v>17380</v>
      </c>
      <c r="Z147" s="5">
        <v>75.907</v>
      </c>
      <c r="AA147" s="5">
        <v>12.143</v>
      </c>
      <c r="AB147" s="2">
        <v>0</v>
      </c>
      <c r="AC147" s="5">
        <v>45.44324520979869</v>
      </c>
      <c r="AD147" s="5">
        <v>22.17799949646</v>
      </c>
      <c r="AE147" s="5">
        <v>10.1049995422363</v>
      </c>
      <c r="AF147" s="5">
        <v>67.7180023193359</v>
      </c>
      <c r="AG147" s="5">
        <v>35.1940002441406</v>
      </c>
      <c r="AH147" s="5">
        <v>98.7597885131836</v>
      </c>
      <c r="AI147" s="2">
        <v>176694</v>
      </c>
      <c r="AJ147" s="2">
        <v>35</v>
      </c>
    </row>
    <row r="148" spans="1:36" ht="12.75">
      <c r="A148" s="2" t="s">
        <v>141</v>
      </c>
      <c r="B148" s="2" t="s">
        <v>286</v>
      </c>
      <c r="D148" s="2">
        <v>108518</v>
      </c>
      <c r="E148" s="2">
        <v>109827</v>
      </c>
      <c r="F148" s="5">
        <v>281.60769230769233</v>
      </c>
      <c r="G148" s="2">
        <v>51865</v>
      </c>
      <c r="I148" s="5">
        <v>51.78416964862921</v>
      </c>
      <c r="J148" s="2">
        <v>53341</v>
      </c>
      <c r="K148" s="2">
        <v>57854</v>
      </c>
      <c r="N148" s="1">
        <v>10024.907873706845</v>
      </c>
      <c r="P148" s="5">
        <v>19.7310009002686</v>
      </c>
      <c r="S148" s="5">
        <v>10391.920104688757</v>
      </c>
      <c r="T148" s="5">
        <v>10704.26901946497</v>
      </c>
      <c r="U148" s="2">
        <v>53985</v>
      </c>
      <c r="W148" s="2">
        <v>25197</v>
      </c>
      <c r="X148" s="2">
        <v>74249</v>
      </c>
      <c r="Y148" s="2">
        <v>10381</v>
      </c>
      <c r="Z148" s="5">
        <v>72.3</v>
      </c>
      <c r="AA148" s="5">
        <v>14.403</v>
      </c>
      <c r="AB148" s="2">
        <v>-1000</v>
      </c>
      <c r="AC148" s="5">
        <v>41.06889756974453</v>
      </c>
      <c r="AD148" s="5">
        <v>20.4780006408691</v>
      </c>
      <c r="AE148" s="5">
        <v>13.6660003662109</v>
      </c>
      <c r="AF148" s="5">
        <v>65.8560028076172</v>
      </c>
      <c r="AG148" s="5">
        <v>23.8610000610352</v>
      </c>
      <c r="AH148" s="5">
        <v>100</v>
      </c>
      <c r="AI148" s="2">
        <v>115844</v>
      </c>
      <c r="AJ148" s="2">
        <v>18</v>
      </c>
    </row>
    <row r="149" spans="1:36" ht="12.75">
      <c r="A149" s="2" t="s">
        <v>135</v>
      </c>
      <c r="B149" s="2" t="s">
        <v>286</v>
      </c>
      <c r="D149" s="2">
        <v>511181</v>
      </c>
      <c r="E149" s="2">
        <v>570496</v>
      </c>
      <c r="F149" s="5">
        <v>3.482456354535466</v>
      </c>
      <c r="G149" s="2">
        <v>340176</v>
      </c>
      <c r="I149" s="5">
        <v>66.04095383666143</v>
      </c>
      <c r="J149" s="2">
        <v>182868</v>
      </c>
      <c r="K149" s="2">
        <v>213884</v>
      </c>
      <c r="N149" s="1">
        <v>15117.697922744754</v>
      </c>
      <c r="P149" s="5">
        <v>7.59899997711182</v>
      </c>
      <c r="S149" s="5">
        <v>12963.086716555183</v>
      </c>
      <c r="T149" s="5">
        <v>13636.275507917597</v>
      </c>
      <c r="U149" s="2">
        <v>283581</v>
      </c>
      <c r="W149" s="2">
        <v>156505</v>
      </c>
      <c r="X149" s="2">
        <v>375169</v>
      </c>
      <c r="Y149" s="2">
        <v>38822</v>
      </c>
      <c r="Z149" s="5">
        <v>71.463</v>
      </c>
      <c r="AA149" s="5">
        <v>18.791</v>
      </c>
      <c r="AB149" s="2">
        <v>-4999</v>
      </c>
      <c r="AC149" s="5">
        <v>38.04351891679602</v>
      </c>
      <c r="AD149" s="5">
        <v>24.6480007171631</v>
      </c>
      <c r="AE149" s="5">
        <v>7.13199996948242</v>
      </c>
      <c r="AF149" s="5">
        <v>68.2210006713867</v>
      </c>
      <c r="AG149" s="5">
        <v>14.0260000228882</v>
      </c>
      <c r="AH149" s="5">
        <v>96.7831420898438</v>
      </c>
      <c r="AI149" s="2">
        <v>795871</v>
      </c>
      <c r="AJ149" s="2">
        <v>115</v>
      </c>
    </row>
    <row r="150" spans="1:36" ht="12.75">
      <c r="A150" s="3" t="s">
        <v>225</v>
      </c>
      <c r="B150" s="2" t="s">
        <v>190</v>
      </c>
      <c r="D150" s="2">
        <v>9148092</v>
      </c>
      <c r="E150" s="2">
        <v>10057698</v>
      </c>
      <c r="F150" s="5">
        <v>22.47881903314485</v>
      </c>
      <c r="G150" s="2">
        <v>7738188</v>
      </c>
      <c r="I150" s="5">
        <v>87.14599503783073</v>
      </c>
      <c r="J150" s="2">
        <v>4824803</v>
      </c>
      <c r="K150" s="2">
        <v>5334259</v>
      </c>
      <c r="N150" s="1">
        <v>297256.1019709539</v>
      </c>
      <c r="P150" s="5">
        <v>6.71799993515015</v>
      </c>
      <c r="S150" s="5">
        <v>44102.87130295572</v>
      </c>
      <c r="T150" s="5">
        <v>46681.17148042684</v>
      </c>
      <c r="U150" s="2">
        <v>5025514</v>
      </c>
      <c r="W150" s="2">
        <v>1759611</v>
      </c>
      <c r="X150" s="2">
        <v>6287411</v>
      </c>
      <c r="Y150" s="2">
        <v>2010676</v>
      </c>
      <c r="Z150" s="5">
        <v>82.30731707317074</v>
      </c>
      <c r="AA150" s="5">
        <v>11.5</v>
      </c>
      <c r="AB150" s="2">
        <v>200000</v>
      </c>
      <c r="AC150" s="5">
        <v>47.65329167556356</v>
      </c>
      <c r="AD150" s="5">
        <v>18.1650009155273</v>
      </c>
      <c r="AE150" s="5">
        <v>1.83000004291534</v>
      </c>
      <c r="AF150" s="5">
        <v>80.004997253418</v>
      </c>
      <c r="AG150" s="5">
        <v>9.85599994659424</v>
      </c>
      <c r="AH150" s="5">
        <v>100</v>
      </c>
      <c r="AI150" s="2">
        <v>12519313</v>
      </c>
      <c r="AJ150" s="2">
        <v>136977</v>
      </c>
    </row>
    <row r="151" spans="1:36" ht="12.75">
      <c r="A151" s="3" t="s">
        <v>226</v>
      </c>
      <c r="B151" s="2" t="s">
        <v>190</v>
      </c>
      <c r="D151" s="2">
        <v>7551117</v>
      </c>
      <c r="E151" s="2">
        <v>8451840</v>
      </c>
      <c r="F151" s="5">
        <v>204.69261426486418</v>
      </c>
      <c r="G151" s="2">
        <v>5552336</v>
      </c>
      <c r="I151" s="5">
        <v>73.76100352112675</v>
      </c>
      <c r="J151" s="2">
        <v>4307584</v>
      </c>
      <c r="K151" s="2">
        <v>4919328</v>
      </c>
      <c r="N151" s="1">
        <v>157312.96554382343</v>
      </c>
      <c r="P151" s="5">
        <v>4.79699993133545</v>
      </c>
      <c r="S151" s="5">
        <v>56269.15650269419</v>
      </c>
      <c r="T151" s="5">
        <v>57997.64348604656</v>
      </c>
      <c r="U151" s="2">
        <v>4263869</v>
      </c>
      <c r="W151" s="2">
        <v>1256999</v>
      </c>
      <c r="X151" s="2">
        <v>5637093</v>
      </c>
      <c r="Y151" s="2">
        <v>1557747</v>
      </c>
      <c r="Z151" s="5">
        <v>83.60243902439025</v>
      </c>
      <c r="AA151" s="5">
        <v>10.3</v>
      </c>
      <c r="AB151" s="2">
        <v>259999</v>
      </c>
      <c r="AC151" s="5">
        <v>46.470330906985666</v>
      </c>
      <c r="AD151" s="5">
        <v>20.5149993896484</v>
      </c>
      <c r="AE151" s="5">
        <v>3.10899996757507</v>
      </c>
      <c r="AF151" s="5">
        <v>76.3769989013672</v>
      </c>
      <c r="AG151" s="5">
        <v>14.8549995422363</v>
      </c>
      <c r="AH151" s="5">
        <v>100</v>
      </c>
      <c r="AI151" s="2">
        <v>11088598</v>
      </c>
      <c r="AJ151" s="2">
        <v>278505</v>
      </c>
    </row>
    <row r="152" spans="1:36" ht="12.75">
      <c r="A152" s="2" t="s">
        <v>172</v>
      </c>
      <c r="B152" s="2" t="s">
        <v>283</v>
      </c>
      <c r="D152" s="2">
        <v>7062672</v>
      </c>
      <c r="E152" s="2">
        <v>8880268</v>
      </c>
      <c r="F152" s="5">
        <v>62.81134531051068</v>
      </c>
      <c r="G152" s="2">
        <v>1872597</v>
      </c>
      <c r="I152" s="5">
        <v>26.982000993663707</v>
      </c>
      <c r="J152" s="2">
        <v>1908789</v>
      </c>
      <c r="K152" s="2">
        <v>2459248</v>
      </c>
      <c r="N152" s="1">
        <v>210501.24858993554</v>
      </c>
      <c r="P152" s="5">
        <v>10.7379999160767</v>
      </c>
      <c r="S152" s="5">
        <v>1908.3555749528373</v>
      </c>
      <c r="T152" s="5">
        <v>2923.6737176528877</v>
      </c>
      <c r="U152" s="2">
        <v>4401951</v>
      </c>
      <c r="W152" s="2">
        <v>3237072</v>
      </c>
      <c r="X152" s="2">
        <v>5378323</v>
      </c>
      <c r="Y152" s="2">
        <v>264873</v>
      </c>
      <c r="Z152" s="5">
        <v>70.647</v>
      </c>
      <c r="AA152" s="5">
        <v>31.364</v>
      </c>
      <c r="AB152" s="2">
        <v>-99999</v>
      </c>
      <c r="AC152" s="5">
        <v>32.068420915662024</v>
      </c>
      <c r="AD152" s="5">
        <v>51.2820014953613</v>
      </c>
      <c r="AE152" s="5">
        <v>16.6380004882813</v>
      </c>
      <c r="AF152" s="5">
        <v>32.0800018310547</v>
      </c>
      <c r="AG152" s="5">
        <v>45.7400016784668</v>
      </c>
      <c r="AH152" s="5">
        <v>99.3</v>
      </c>
      <c r="AI152" s="2">
        <v>9904000</v>
      </c>
      <c r="AJ152" s="2">
        <v>178</v>
      </c>
    </row>
    <row r="153" spans="1:36" ht="12.75">
      <c r="A153" s="2" t="s">
        <v>94</v>
      </c>
      <c r="B153" s="2" t="s">
        <v>284</v>
      </c>
      <c r="D153" s="2">
        <v>40681414</v>
      </c>
      <c r="E153" s="2">
        <v>54663906</v>
      </c>
      <c r="F153" s="5">
        <v>57.70495724691228</v>
      </c>
      <c r="G153" s="2">
        <v>10626392</v>
      </c>
      <c r="I153" s="5">
        <v>33.05300027407482</v>
      </c>
      <c r="J153" s="2">
        <v>19726913</v>
      </c>
      <c r="K153" s="2">
        <v>25362828</v>
      </c>
      <c r="N153" s="1">
        <v>531245.7825167004</v>
      </c>
      <c r="P153" s="5">
        <v>1.93900001049042</v>
      </c>
      <c r="S153" s="5">
        <v>1993.553189955839</v>
      </c>
      <c r="T153" s="5">
        <v>2726.83957020816</v>
      </c>
      <c r="U153" s="2">
        <v>27367208</v>
      </c>
      <c r="W153" s="2">
        <v>24225102</v>
      </c>
      <c r="X153" s="2">
        <v>29026474</v>
      </c>
      <c r="Y153" s="2">
        <v>1412330</v>
      </c>
      <c r="Z153" s="5">
        <v>64.479</v>
      </c>
      <c r="AA153" s="5">
        <v>37.075</v>
      </c>
      <c r="AB153" s="2">
        <v>-200381</v>
      </c>
      <c r="AC153" s="5">
        <v>48.28434352825324</v>
      </c>
      <c r="AD153" s="5">
        <v>6.85799980163574</v>
      </c>
      <c r="AE153" s="5">
        <v>66.9240036010742</v>
      </c>
      <c r="AF153" s="5">
        <v>26.2189998626709</v>
      </c>
      <c r="AG153" s="5">
        <v>85.7519989013672</v>
      </c>
      <c r="AH153" s="5">
        <v>32.8133316040039</v>
      </c>
      <c r="AI153" s="2">
        <v>39953860</v>
      </c>
      <c r="AJ153" s="2">
        <v>1241</v>
      </c>
    </row>
    <row r="154" spans="1:36" ht="12.75">
      <c r="A154" s="2" t="s">
        <v>173</v>
      </c>
      <c r="B154" s="2" t="s">
        <v>288</v>
      </c>
      <c r="D154" s="2">
        <v>66182067</v>
      </c>
      <c r="E154" s="2">
        <v>69209858</v>
      </c>
      <c r="F154" s="5">
        <v>134.88045291549736</v>
      </c>
      <c r="G154" s="2">
        <v>26439736</v>
      </c>
      <c r="I154" s="5">
        <v>49.199999803496205</v>
      </c>
      <c r="J154" s="2">
        <v>38538541</v>
      </c>
      <c r="K154" s="2">
        <v>38777122</v>
      </c>
      <c r="N154" s="1">
        <v>454754.76358572976</v>
      </c>
      <c r="P154" s="5">
        <v>0.632000029087067</v>
      </c>
      <c r="S154" s="5">
        <v>12609.66187926476</v>
      </c>
      <c r="T154" s="5">
        <v>16285.637365946473</v>
      </c>
      <c r="U154" s="2">
        <v>35458012</v>
      </c>
      <c r="W154" s="2">
        <v>12010555</v>
      </c>
      <c r="X154" s="2">
        <v>49283796</v>
      </c>
      <c r="Y154" s="2">
        <v>7915506</v>
      </c>
      <c r="Z154" s="5">
        <v>76.683</v>
      </c>
      <c r="AA154" s="5">
        <v>10.513</v>
      </c>
      <c r="AB154" s="2">
        <v>97222</v>
      </c>
      <c r="AC154" s="5">
        <v>45.65503855598154</v>
      </c>
      <c r="AD154" s="5">
        <v>30.9160003662109</v>
      </c>
      <c r="AE154" s="5">
        <v>23.6110000610352</v>
      </c>
      <c r="AF154" s="5">
        <v>45.4729995727539</v>
      </c>
      <c r="AG154" s="5">
        <v>50.5530014038086</v>
      </c>
      <c r="AH154" s="5">
        <v>100</v>
      </c>
      <c r="AI154" s="2">
        <v>121530000</v>
      </c>
      <c r="AJ154" s="2">
        <v>40023</v>
      </c>
    </row>
    <row r="155" spans="1:36" ht="12.75">
      <c r="A155" s="2" t="s">
        <v>174</v>
      </c>
      <c r="B155" s="2" t="s">
        <v>288</v>
      </c>
      <c r="D155" s="2">
        <v>1036392</v>
      </c>
      <c r="E155" s="2">
        <v>1243261</v>
      </c>
      <c r="F155" s="5">
        <v>83.60867518493612</v>
      </c>
      <c r="G155" s="2">
        <v>276810</v>
      </c>
      <c r="I155" s="5">
        <v>30.211998928623995</v>
      </c>
      <c r="J155" s="2">
        <v>264689</v>
      </c>
      <c r="K155" s="2">
        <v>300290</v>
      </c>
      <c r="N155" s="1">
        <v>8213.299473106854</v>
      </c>
      <c r="P155" s="5">
        <v>2.96300005912781</v>
      </c>
      <c r="S155" s="5">
        <v>9309.064122481352</v>
      </c>
      <c r="T155" s="5">
        <v>6740.890191675075</v>
      </c>
      <c r="U155" s="2">
        <v>614851</v>
      </c>
      <c r="W155" s="2">
        <v>476198</v>
      </c>
      <c r="X155" s="2">
        <v>712862</v>
      </c>
      <c r="Y155" s="2">
        <v>54201</v>
      </c>
      <c r="Z155" s="5">
        <v>69.007</v>
      </c>
      <c r="AA155" s="5">
        <v>29.453</v>
      </c>
      <c r="AB155" s="2">
        <v>-26924</v>
      </c>
      <c r="AC155" s="5">
        <v>31.95610909454194</v>
      </c>
      <c r="AD155" s="5">
        <v>50.056999206543</v>
      </c>
      <c r="AE155" s="5">
        <v>9.47200012207031</v>
      </c>
      <c r="AF155" s="5">
        <v>40.4710006713867</v>
      </c>
      <c r="AG155" s="5">
        <v>72.8099975585938</v>
      </c>
      <c r="AH155" s="5">
        <v>80.3807525634766</v>
      </c>
      <c r="AI155" s="2">
        <v>1556624</v>
      </c>
      <c r="AJ155" s="2">
        <v>15</v>
      </c>
    </row>
    <row r="156" spans="1:36" ht="12.75">
      <c r="A156" s="2" t="s">
        <v>95</v>
      </c>
      <c r="B156" s="2" t="s">
        <v>284</v>
      </c>
      <c r="D156" s="2">
        <v>5920359</v>
      </c>
      <c r="E156" s="2">
        <v>7698475</v>
      </c>
      <c r="F156" s="5">
        <v>135.56039795738687</v>
      </c>
      <c r="G156" s="2">
        <v>2138197</v>
      </c>
      <c r="I156" s="5">
        <v>41.16199636941082</v>
      </c>
      <c r="J156" s="2">
        <v>2716539</v>
      </c>
      <c r="K156" s="2">
        <v>3495567</v>
      </c>
      <c r="N156" s="1">
        <v>45529.19361409318</v>
      </c>
      <c r="P156" s="5">
        <v>1.65799999237061</v>
      </c>
      <c r="S156" s="5">
        <v>1156.059899122112</v>
      </c>
      <c r="T156" s="5">
        <v>1529.515367724103</v>
      </c>
      <c r="U156" s="2">
        <v>3871014</v>
      </c>
      <c r="W156" s="2">
        <v>3205458</v>
      </c>
      <c r="X156" s="2">
        <v>4273593</v>
      </c>
      <c r="Y156" s="2">
        <v>219424</v>
      </c>
      <c r="Z156" s="5">
        <v>60.489</v>
      </c>
      <c r="AA156" s="5">
        <v>33.55</v>
      </c>
      <c r="AB156" s="2">
        <v>-9999</v>
      </c>
      <c r="AC156" s="5">
        <v>49.60434172767966</v>
      </c>
      <c r="AD156" s="5">
        <v>19.2700004577637</v>
      </c>
      <c r="AE156" s="5">
        <v>34.9199981689453</v>
      </c>
      <c r="AF156" s="5">
        <v>45.810001373291</v>
      </c>
      <c r="AG156" s="5">
        <v>79.1399993896484</v>
      </c>
      <c r="AH156" s="5">
        <v>48</v>
      </c>
      <c r="AI156" s="2">
        <v>6069905</v>
      </c>
      <c r="AJ156" s="2">
        <v>35</v>
      </c>
    </row>
    <row r="157" spans="1:36" ht="12.75">
      <c r="A157" s="2" t="s">
        <v>187</v>
      </c>
      <c r="B157" s="2" t="s">
        <v>290</v>
      </c>
      <c r="D157" s="2">
        <v>102581</v>
      </c>
      <c r="E157" s="2">
        <v>101998</v>
      </c>
      <c r="F157" s="5">
        <v>135.99733333333333</v>
      </c>
      <c r="G157" s="2">
        <v>23826</v>
      </c>
      <c r="I157" s="5">
        <v>23.169081746700915</v>
      </c>
      <c r="J157" s="2">
        <v>38425</v>
      </c>
      <c r="K157" s="2">
        <v>38995</v>
      </c>
      <c r="N157" s="1">
        <v>379.6389906555415</v>
      </c>
      <c r="P157" s="5">
        <v>1.00300002098083</v>
      </c>
      <c r="S157" s="5">
        <v>4631.70606229816</v>
      </c>
      <c r="T157" s="5">
        <v>5745.95129231921</v>
      </c>
      <c r="U157" s="2">
        <v>51003</v>
      </c>
      <c r="W157" s="2">
        <v>36498</v>
      </c>
      <c r="X157" s="2">
        <v>59416</v>
      </c>
      <c r="Y157" s="2">
        <v>6084</v>
      </c>
      <c r="Z157" s="5">
        <v>70.701</v>
      </c>
      <c r="AA157" s="5">
        <v>24.626</v>
      </c>
      <c r="AB157" s="2">
        <v>-3999</v>
      </c>
      <c r="AC157" s="5">
        <v>38.83574817284267</v>
      </c>
      <c r="AD157" s="5">
        <v>29.7549991607666</v>
      </c>
      <c r="AE157" s="5">
        <v>30.6580009460449</v>
      </c>
      <c r="AF157" s="5">
        <v>39.5880012512207</v>
      </c>
      <c r="AG157" s="5">
        <v>54.5610008239746</v>
      </c>
      <c r="AH157" s="5">
        <v>97.9675903320313</v>
      </c>
      <c r="AI157" s="2">
        <v>107938</v>
      </c>
      <c r="AJ157" s="2">
        <v>21</v>
      </c>
    </row>
    <row r="158" spans="1:36" ht="12.75">
      <c r="A158" s="2" t="s">
        <v>136</v>
      </c>
      <c r="B158" s="2" t="s">
        <v>286</v>
      </c>
      <c r="D158" s="2">
        <v>1308451</v>
      </c>
      <c r="E158" s="2">
        <v>1384072</v>
      </c>
      <c r="F158" s="5">
        <v>269.79961013645226</v>
      </c>
      <c r="G158" s="2">
        <v>714283</v>
      </c>
      <c r="I158" s="5">
        <v>53.2050355761839</v>
      </c>
      <c r="J158" s="2">
        <v>663930</v>
      </c>
      <c r="K158" s="2">
        <v>669748</v>
      </c>
      <c r="N158" s="1">
        <v>20681.41956331728</v>
      </c>
      <c r="P158" s="5">
        <v>2.81699991226196</v>
      </c>
      <c r="S158" s="5">
        <v>31066.73701225174</v>
      </c>
      <c r="T158" s="5">
        <v>28566.841080624257</v>
      </c>
      <c r="U158" s="2">
        <v>699985</v>
      </c>
      <c r="W158" s="2">
        <v>284268</v>
      </c>
      <c r="X158" s="2">
        <v>956351</v>
      </c>
      <c r="Y158" s="2">
        <v>143453</v>
      </c>
      <c r="Z158" s="5">
        <v>73.245</v>
      </c>
      <c r="AA158" s="5">
        <v>13.302</v>
      </c>
      <c r="AB158" s="2">
        <v>-3999</v>
      </c>
      <c r="AC158" s="5">
        <v>42.232152988885375</v>
      </c>
      <c r="AD158" s="5">
        <v>27.32200050354</v>
      </c>
      <c r="AE158" s="5">
        <v>3.21600008010864</v>
      </c>
      <c r="AF158" s="5">
        <v>69.4619979858398</v>
      </c>
      <c r="AG158" s="5">
        <v>23.5270004272461</v>
      </c>
      <c r="AH158" s="5">
        <v>100</v>
      </c>
      <c r="AI158" s="2">
        <v>2030637</v>
      </c>
      <c r="AJ158" s="2">
        <v>402</v>
      </c>
    </row>
    <row r="159" spans="1:36" ht="12.75">
      <c r="A159" s="2" t="s">
        <v>96</v>
      </c>
      <c r="B159" s="2" t="s">
        <v>283</v>
      </c>
      <c r="D159" s="2">
        <v>10304726</v>
      </c>
      <c r="E159" s="2">
        <v>11433443</v>
      </c>
      <c r="F159" s="5">
        <v>69.88229937045413</v>
      </c>
      <c r="G159" s="2">
        <v>6781437</v>
      </c>
      <c r="I159" s="5">
        <v>68.64200048926644</v>
      </c>
      <c r="J159" s="2">
        <v>3561612</v>
      </c>
      <c r="K159" s="2">
        <v>4045316</v>
      </c>
      <c r="N159" s="1">
        <v>440393.3156481183</v>
      </c>
      <c r="P159" s="5">
        <v>15.378999710083</v>
      </c>
      <c r="S159" s="5">
        <v>9692.175260219567</v>
      </c>
      <c r="T159" s="5">
        <v>10950.027384682136</v>
      </c>
      <c r="U159" s="2">
        <v>5768089</v>
      </c>
      <c r="W159" s="2">
        <v>2756789</v>
      </c>
      <c r="X159" s="2">
        <v>7755995</v>
      </c>
      <c r="Y159" s="2">
        <v>920659</v>
      </c>
      <c r="Z159" s="5">
        <v>76.31</v>
      </c>
      <c r="AA159" s="5">
        <v>18.01</v>
      </c>
      <c r="AB159" s="2">
        <v>-20000</v>
      </c>
      <c r="AC159" s="5">
        <v>26.55364871372224</v>
      </c>
      <c r="AD159" s="5">
        <v>32.9309997558594</v>
      </c>
      <c r="AE159" s="5">
        <v>15.0419998168945</v>
      </c>
      <c r="AF159" s="5">
        <v>52.0270004272461</v>
      </c>
      <c r="AG159" s="5">
        <v>27.8010005950928</v>
      </c>
      <c r="AH159" s="5">
        <v>100</v>
      </c>
      <c r="AI159" s="2">
        <v>14334080</v>
      </c>
      <c r="AJ159" s="2">
        <v>2450</v>
      </c>
    </row>
    <row r="160" spans="1:36" ht="12.75">
      <c r="A160" s="2" t="s">
        <v>175</v>
      </c>
      <c r="B160" s="2" t="s">
        <v>283</v>
      </c>
      <c r="D160" s="2">
        <v>69581848</v>
      </c>
      <c r="E160" s="2">
        <v>81101892</v>
      </c>
      <c r="F160" s="5">
        <v>103.26846883555103</v>
      </c>
      <c r="G160" s="2">
        <v>48048353</v>
      </c>
      <c r="I160" s="5">
        <v>74.6439996738917</v>
      </c>
      <c r="J160" s="2">
        <v>22626619</v>
      </c>
      <c r="K160" s="2">
        <v>31992304</v>
      </c>
      <c r="N160" s="1">
        <v>2006528.5798250965</v>
      </c>
      <c r="P160" s="5">
        <v>10.8190002441406</v>
      </c>
      <c r="S160" s="5">
        <v>17905.44839708643</v>
      </c>
      <c r="T160" s="5">
        <v>25024.016140084503</v>
      </c>
      <c r="U160" s="2">
        <v>41130856</v>
      </c>
      <c r="W160" s="2">
        <v>20277709</v>
      </c>
      <c r="X160" s="2">
        <v>54128645</v>
      </c>
      <c r="Y160" s="2">
        <v>6695538</v>
      </c>
      <c r="Z160" s="5">
        <v>77.161</v>
      </c>
      <c r="AA160" s="5">
        <v>16.264</v>
      </c>
      <c r="AB160" s="2">
        <v>1419610</v>
      </c>
      <c r="AC160" s="5">
        <v>32.76042263164291</v>
      </c>
      <c r="AD160" s="5">
        <v>19.3840007781982</v>
      </c>
      <c r="AE160" s="5">
        <v>26.5380001068115</v>
      </c>
      <c r="AF160" s="5">
        <v>54.0779991149902</v>
      </c>
      <c r="AG160" s="5">
        <v>32.7350006103516</v>
      </c>
      <c r="AH160" s="5">
        <v>100</v>
      </c>
      <c r="AI160" s="2">
        <v>77800170</v>
      </c>
      <c r="AJ160" s="2">
        <v>271843</v>
      </c>
    </row>
    <row r="161" spans="1:36" ht="12.75">
      <c r="A161" s="2" t="s">
        <v>176</v>
      </c>
      <c r="B161" s="2" t="s">
        <v>283</v>
      </c>
      <c r="D161" s="2">
        <v>4870141</v>
      </c>
      <c r="E161" s="2">
        <v>5757669</v>
      </c>
      <c r="F161" s="5">
        <v>11.796084818684696</v>
      </c>
      <c r="G161" s="2">
        <v>2317262</v>
      </c>
      <c r="I161" s="5">
        <v>51.15299264337704</v>
      </c>
      <c r="J161" s="2">
        <v>2125766</v>
      </c>
      <c r="K161" s="2">
        <v>2595258</v>
      </c>
      <c r="N161" s="1">
        <v>114451.23770978936</v>
      </c>
      <c r="P161" s="5">
        <v>3.6949999332428</v>
      </c>
      <c r="S161" s="5">
        <v>7815.002099990683</v>
      </c>
      <c r="T161" s="5">
        <v>16390.17897903504</v>
      </c>
      <c r="U161" s="2">
        <v>2922584</v>
      </c>
      <c r="W161" s="2">
        <v>1779714</v>
      </c>
      <c r="X161" s="2">
        <v>3731671</v>
      </c>
      <c r="Y161" s="2">
        <v>246284</v>
      </c>
      <c r="Z161" s="5">
        <v>67.956</v>
      </c>
      <c r="AA161" s="5">
        <v>24.615</v>
      </c>
      <c r="AB161" s="2">
        <v>-25001</v>
      </c>
      <c r="AC161" s="5">
        <v>41.700593929389676</v>
      </c>
      <c r="AD161" s="5">
        <v>22.943000793457</v>
      </c>
      <c r="AE161" s="5">
        <v>33.6969985961914</v>
      </c>
      <c r="AF161" s="5">
        <v>43.3600006103516</v>
      </c>
      <c r="AG161" s="5">
        <v>25.6119995117188</v>
      </c>
      <c r="AH161" s="5">
        <v>100</v>
      </c>
      <c r="AI161" s="2">
        <v>9377000</v>
      </c>
      <c r="AJ161" s="2">
        <v>26</v>
      </c>
    </row>
    <row r="162" spans="1:36" ht="12.75">
      <c r="A162" s="2" t="s">
        <v>97</v>
      </c>
      <c r="B162" s="2" t="s">
        <v>284</v>
      </c>
      <c r="D162" s="2">
        <v>29486338</v>
      </c>
      <c r="E162" s="2">
        <v>41162465</v>
      </c>
      <c r="F162" s="5">
        <v>170.4097081349617</v>
      </c>
      <c r="G162" s="2">
        <v>5277760</v>
      </c>
      <c r="I162" s="5">
        <v>23.195999073427696</v>
      </c>
      <c r="J162" s="2">
        <v>10505958</v>
      </c>
      <c r="K162" s="2">
        <v>15383789</v>
      </c>
      <c r="N162" s="1">
        <v>237014.41688847542</v>
      </c>
      <c r="P162" s="5">
        <v>1.69799995422363</v>
      </c>
      <c r="S162" s="5">
        <v>1421.586064589337</v>
      </c>
      <c r="T162" s="5">
        <v>1768.2111374769927</v>
      </c>
      <c r="U162" s="2">
        <v>20916321</v>
      </c>
      <c r="W162" s="2">
        <v>19478053</v>
      </c>
      <c r="X162" s="2">
        <v>20893967</v>
      </c>
      <c r="Y162" s="2">
        <v>790445</v>
      </c>
      <c r="Z162" s="5">
        <v>62.516</v>
      </c>
      <c r="AA162" s="5">
        <v>38.947</v>
      </c>
      <c r="AB162" s="2">
        <v>843469</v>
      </c>
      <c r="AC162" s="5">
        <v>49.08047685781442</v>
      </c>
      <c r="AD162" s="5">
        <v>7.28200006484985</v>
      </c>
      <c r="AE162" s="5">
        <v>71.0699996948242</v>
      </c>
      <c r="AF162" s="5">
        <v>21.6480007171631</v>
      </c>
      <c r="AG162" s="5">
        <v>78.552001953125</v>
      </c>
      <c r="AH162" s="5">
        <v>22</v>
      </c>
      <c r="AI162" s="2">
        <v>24948878</v>
      </c>
      <c r="AJ162" s="2">
        <v>840</v>
      </c>
    </row>
    <row r="163" spans="1:36" ht="12.75">
      <c r="A163" s="3" t="s">
        <v>227</v>
      </c>
      <c r="B163" s="2" t="s">
        <v>190</v>
      </c>
      <c r="D163" s="2">
        <v>46509350</v>
      </c>
      <c r="E163" s="2">
        <v>44831135</v>
      </c>
      <c r="F163" s="5">
        <v>74.27907381327148</v>
      </c>
      <c r="G163" s="2">
        <v>31694727</v>
      </c>
      <c r="I163" s="5">
        <v>69.24600057526985</v>
      </c>
      <c r="J163" s="2">
        <v>21912056</v>
      </c>
      <c r="K163" s="2">
        <v>20505794</v>
      </c>
      <c r="N163" s="1">
        <v>1391415.5351030352</v>
      </c>
      <c r="P163" s="5">
        <v>9.51000022888184</v>
      </c>
      <c r="S163" s="5">
        <v>8522.496102113617</v>
      </c>
      <c r="T163" s="5">
        <v>7488.580582385337</v>
      </c>
      <c r="U163" s="2">
        <v>24074287</v>
      </c>
      <c r="W163" s="2">
        <v>7006639</v>
      </c>
      <c r="X163" s="2">
        <v>30581925</v>
      </c>
      <c r="Y163" s="2">
        <v>7242571</v>
      </c>
      <c r="Z163" s="5">
        <v>71.78097560975611</v>
      </c>
      <c r="AA163" s="5">
        <v>9.4</v>
      </c>
      <c r="AB163" s="2">
        <v>50001</v>
      </c>
      <c r="AC163" s="5">
        <v>47.32888665515708</v>
      </c>
      <c r="AD163" s="5">
        <v>24.2980003356934</v>
      </c>
      <c r="AE163" s="5">
        <v>15.4079999923706</v>
      </c>
      <c r="AF163" s="5">
        <v>60.2939987182617</v>
      </c>
      <c r="AG163" s="5">
        <v>15.7119998931885</v>
      </c>
      <c r="AH163" s="5">
        <v>100</v>
      </c>
      <c r="AI163" s="2">
        <v>55714733</v>
      </c>
      <c r="AJ163" s="2">
        <v>177005</v>
      </c>
    </row>
    <row r="164" spans="1:36" ht="12.75">
      <c r="A164" s="2" t="s">
        <v>177</v>
      </c>
      <c r="B164" s="2" t="s">
        <v>283</v>
      </c>
      <c r="D164" s="2">
        <v>6168838</v>
      </c>
      <c r="E164" s="2">
        <v>9487203</v>
      </c>
      <c r="F164" s="5">
        <v>113.48328947368421</v>
      </c>
      <c r="G164" s="2">
        <v>5121554</v>
      </c>
      <c r="I164" s="5">
        <v>86.24800165022293</v>
      </c>
      <c r="J164" s="2">
        <v>4170616</v>
      </c>
      <c r="K164" s="2">
        <v>6760310</v>
      </c>
      <c r="N164" s="1">
        <v>102889.09703819256</v>
      </c>
      <c r="P164" s="5">
        <v>2.46300005912781</v>
      </c>
      <c r="S164" s="5">
        <v>77235.8544138785</v>
      </c>
      <c r="T164" s="5">
        <v>66675.97346550623</v>
      </c>
      <c r="U164" s="2">
        <v>2891723</v>
      </c>
      <c r="W164" s="2">
        <v>1376064</v>
      </c>
      <c r="X164" s="2">
        <v>8012977</v>
      </c>
      <c r="Y164" s="2">
        <v>98162</v>
      </c>
      <c r="Z164" s="5">
        <v>77.647</v>
      </c>
      <c r="AA164" s="5">
        <v>10.456</v>
      </c>
      <c r="AB164" s="2">
        <v>200000</v>
      </c>
      <c r="AC164" s="5">
        <v>16.744306104305867</v>
      </c>
      <c r="AD164" s="5">
        <v>3.75</v>
      </c>
      <c r="AE164" s="5">
        <v>23.4580001831055</v>
      </c>
      <c r="AF164" s="5">
        <v>72.7910003662109</v>
      </c>
      <c r="AG164" s="5">
        <v>3.47099995613098</v>
      </c>
      <c r="AH164" s="5">
        <v>100</v>
      </c>
      <c r="AI164" s="2">
        <v>19826224</v>
      </c>
      <c r="AJ164" s="2">
        <v>12192</v>
      </c>
    </row>
    <row r="165" spans="1:36" ht="12.75">
      <c r="A165" s="2" t="s">
        <v>228</v>
      </c>
      <c r="B165" s="2" t="s">
        <v>190</v>
      </c>
      <c r="D165" s="2">
        <v>61322463</v>
      </c>
      <c r="E165" s="2">
        <v>66058859</v>
      </c>
      <c r="F165" s="5">
        <v>271.16645047411845</v>
      </c>
      <c r="G165" s="2">
        <v>49351705</v>
      </c>
      <c r="I165" s="5">
        <v>83.14299979053528</v>
      </c>
      <c r="J165" s="2">
        <v>31243999</v>
      </c>
      <c r="K165" s="2">
        <v>33903025</v>
      </c>
      <c r="N165" s="1">
        <v>1644059.2536010074</v>
      </c>
      <c r="P165" s="5">
        <v>4.33500003814697</v>
      </c>
      <c r="S165" s="5">
        <v>38502.27422647553</v>
      </c>
      <c r="T165" s="5">
        <v>39862.34552481445</v>
      </c>
      <c r="U165" s="2">
        <v>33464674</v>
      </c>
      <c r="W165" s="2">
        <v>11649486</v>
      </c>
      <c r="X165" s="2">
        <v>42326458</v>
      </c>
      <c r="Y165" s="2">
        <v>12082915</v>
      </c>
      <c r="Z165" s="5">
        <v>81.15609756097562</v>
      </c>
      <c r="AA165" s="5">
        <v>11.4</v>
      </c>
      <c r="AB165" s="2">
        <v>1303250</v>
      </c>
      <c r="AC165" s="5">
        <v>46.73226061686236</v>
      </c>
      <c r="AD165" s="5">
        <v>18.2369995117188</v>
      </c>
      <c r="AE165" s="5">
        <v>1.15900003910065</v>
      </c>
      <c r="AF165" s="5">
        <v>80.6039962768555</v>
      </c>
      <c r="AG165" s="5">
        <v>15.3629999160767</v>
      </c>
      <c r="AH165" s="5">
        <v>100</v>
      </c>
      <c r="AI165" s="2">
        <v>79152752</v>
      </c>
      <c r="AJ165" s="2">
        <v>1400176</v>
      </c>
    </row>
    <row r="166" spans="1:36" ht="12.75">
      <c r="A166" s="2" t="s">
        <v>137</v>
      </c>
      <c r="B166" s="2" t="s">
        <v>285</v>
      </c>
      <c r="D166" s="2">
        <v>301231207</v>
      </c>
      <c r="E166" s="2">
        <v>325147121</v>
      </c>
      <c r="F166" s="5">
        <v>33.07194123791768</v>
      </c>
      <c r="G166" s="2">
        <v>241795278</v>
      </c>
      <c r="I166" s="5">
        <v>82.05800013834352</v>
      </c>
      <c r="J166" s="2">
        <v>155267878</v>
      </c>
      <c r="K166" s="2">
        <v>164347097</v>
      </c>
      <c r="N166" s="1">
        <v>7176481.6587709645</v>
      </c>
      <c r="P166" s="5">
        <v>4.35500001907349</v>
      </c>
      <c r="S166" s="5">
        <v>50897.73123783433</v>
      </c>
      <c r="T166" s="5">
        <v>54470.796669452</v>
      </c>
      <c r="U166" s="2">
        <v>164275323</v>
      </c>
      <c r="W166" s="2">
        <v>61317961</v>
      </c>
      <c r="X166" s="2">
        <v>213693536</v>
      </c>
      <c r="Y166" s="2">
        <v>50135624</v>
      </c>
      <c r="Z166" s="5">
        <v>78.53902439024391</v>
      </c>
      <c r="AA166" s="5">
        <v>11.8</v>
      </c>
      <c r="AB166" s="2">
        <v>4774029</v>
      </c>
      <c r="AC166" s="5">
        <v>46.01764824601678</v>
      </c>
      <c r="AD166" s="5">
        <v>19.7290000915527</v>
      </c>
      <c r="AE166" s="5">
        <v>1.43499994277954</v>
      </c>
      <c r="AF166" s="5">
        <v>78.8359985351563</v>
      </c>
      <c r="AG166" s="5">
        <v>6.2519998550415</v>
      </c>
      <c r="AH166" s="5">
        <v>100</v>
      </c>
      <c r="AI166" s="2">
        <v>400205829</v>
      </c>
      <c r="AJ166" s="2">
        <v>9863566</v>
      </c>
    </row>
    <row r="167" spans="1:36" ht="12.75">
      <c r="A167" s="2" t="s">
        <v>138</v>
      </c>
      <c r="B167" s="2" t="s">
        <v>286</v>
      </c>
      <c r="D167" s="2">
        <v>3331749</v>
      </c>
      <c r="E167" s="2">
        <v>3436646</v>
      </c>
      <c r="F167" s="5">
        <v>19.5020202020202</v>
      </c>
      <c r="G167" s="2">
        <v>3124481</v>
      </c>
      <c r="I167" s="5">
        <v>95.24001017270909</v>
      </c>
      <c r="J167" s="2">
        <v>1663373</v>
      </c>
      <c r="K167" s="2">
        <v>1747917</v>
      </c>
      <c r="N167" s="1">
        <v>156406.96115951543</v>
      </c>
      <c r="P167" s="5">
        <v>7.8899998664856</v>
      </c>
      <c r="S167" s="5">
        <v>14364.669372397108</v>
      </c>
      <c r="T167" s="5">
        <v>20658.47443939544</v>
      </c>
      <c r="U167" s="2">
        <v>1778066</v>
      </c>
      <c r="W167" s="2">
        <v>714033</v>
      </c>
      <c r="X167" s="2">
        <v>2217418</v>
      </c>
      <c r="Y167" s="2">
        <v>505195</v>
      </c>
      <c r="Z167" s="5">
        <v>77.632</v>
      </c>
      <c r="AA167" s="5">
        <v>13.963</v>
      </c>
      <c r="AB167" s="2">
        <v>-15000</v>
      </c>
      <c r="AC167" s="5">
        <v>45.44740968821746</v>
      </c>
      <c r="AD167" s="5">
        <v>19.7350006103516</v>
      </c>
      <c r="AE167" s="5">
        <v>8.74600028991699</v>
      </c>
      <c r="AF167" s="5">
        <v>71.5189971923828</v>
      </c>
      <c r="AG167" s="5">
        <v>28.0450000762939</v>
      </c>
      <c r="AH167" s="5">
        <v>100</v>
      </c>
      <c r="AI167" s="2">
        <v>5097569</v>
      </c>
      <c r="AJ167" s="2">
        <v>3793</v>
      </c>
    </row>
    <row r="168" spans="1:36" ht="12.75">
      <c r="A168" s="2" t="s">
        <v>178</v>
      </c>
      <c r="B168" s="2" t="s">
        <v>283</v>
      </c>
      <c r="D168" s="2">
        <v>26868000</v>
      </c>
      <c r="E168" s="2">
        <v>32388600</v>
      </c>
      <c r="F168" s="5">
        <v>72.39293696915512</v>
      </c>
      <c r="G168" s="2">
        <v>13301003</v>
      </c>
      <c r="I168" s="5">
        <v>50.549999073748175</v>
      </c>
      <c r="J168" s="2">
        <v>11766372</v>
      </c>
      <c r="K168" s="2">
        <v>15149223</v>
      </c>
      <c r="N168" s="1">
        <v>587141.9358689112</v>
      </c>
      <c r="P168" s="5">
        <v>4.97200012207031</v>
      </c>
      <c r="S168" s="5">
        <v>3527.3826889813145</v>
      </c>
      <c r="T168" s="5">
        <v>6039.5038129909835</v>
      </c>
      <c r="U168" s="2">
        <v>16243957</v>
      </c>
      <c r="W168" s="2">
        <v>9236686</v>
      </c>
      <c r="X168" s="2">
        <v>21770618</v>
      </c>
      <c r="Y168" s="2">
        <v>1381296</v>
      </c>
      <c r="Z168" s="5">
        <v>71.388</v>
      </c>
      <c r="AA168" s="5">
        <v>22.1</v>
      </c>
      <c r="AB168" s="2">
        <v>-44314</v>
      </c>
      <c r="AC168" s="5">
        <v>41.42056658615429</v>
      </c>
      <c r="AD168" s="5">
        <v>33.5190010070801</v>
      </c>
      <c r="AE168" s="5">
        <v>30.2409992218018</v>
      </c>
      <c r="AF168" s="5">
        <v>36.2400016784668</v>
      </c>
      <c r="AG168" s="5">
        <v>41.9580001831055</v>
      </c>
      <c r="AH168" s="5">
        <v>100</v>
      </c>
      <c r="AI168" s="2">
        <v>24265460</v>
      </c>
      <c r="AJ168" s="2">
        <v>6548</v>
      </c>
    </row>
    <row r="169" spans="1:36" ht="12.75">
      <c r="A169" s="2" t="s">
        <v>188</v>
      </c>
      <c r="B169" s="2" t="s">
        <v>290</v>
      </c>
      <c r="D169" s="2">
        <v>219472</v>
      </c>
      <c r="E169" s="2">
        <v>285510</v>
      </c>
      <c r="F169" s="5">
        <v>23.42165709598031</v>
      </c>
      <c r="G169" s="2">
        <v>51986</v>
      </c>
      <c r="I169" s="5">
        <v>25.16304157472593</v>
      </c>
      <c r="J169" s="2">
        <v>94223</v>
      </c>
      <c r="K169" s="2">
        <v>123013</v>
      </c>
      <c r="N169" s="1">
        <v>5062.601926584247</v>
      </c>
      <c r="P169" s="5">
        <v>5.4229998588562</v>
      </c>
      <c r="S169" s="5">
        <v>2839.853323568009</v>
      </c>
      <c r="T169" s="5">
        <v>2827.0804530952946</v>
      </c>
      <c r="U169" s="2">
        <v>140691</v>
      </c>
      <c r="W169" s="2">
        <v>110956</v>
      </c>
      <c r="X169" s="2">
        <v>164065</v>
      </c>
      <c r="Y169" s="2">
        <v>10489</v>
      </c>
      <c r="Z169" s="5">
        <v>70.172</v>
      </c>
      <c r="AA169" s="5">
        <v>30.015</v>
      </c>
      <c r="AB169" s="2">
        <v>600</v>
      </c>
      <c r="AC169" s="5">
        <v>43.62140586767252</v>
      </c>
      <c r="AD169" s="5">
        <v>6.47499990463257</v>
      </c>
      <c r="AE169" s="5">
        <v>61.382999420166</v>
      </c>
      <c r="AF169" s="5">
        <v>32.1430015563965</v>
      </c>
      <c r="AG169" s="5">
        <v>72.3249969482422</v>
      </c>
      <c r="AH169" s="5">
        <v>62.784294128418</v>
      </c>
      <c r="AI169" s="2">
        <v>228016</v>
      </c>
      <c r="AJ169" s="2">
        <v>51</v>
      </c>
    </row>
    <row r="170" spans="1:36" ht="12.75">
      <c r="A170" s="2" t="s">
        <v>179</v>
      </c>
      <c r="B170" s="2" t="s">
        <v>288</v>
      </c>
      <c r="D170" s="2">
        <v>85419591</v>
      </c>
      <c r="E170" s="2">
        <v>94596642</v>
      </c>
      <c r="F170" s="5">
        <v>285.5920115931528</v>
      </c>
      <c r="G170" s="2">
        <v>24348000</v>
      </c>
      <c r="I170" s="5">
        <v>35.21300047838907</v>
      </c>
      <c r="J170" s="2">
        <v>48265578</v>
      </c>
      <c r="K170" s="2">
        <v>56376121</v>
      </c>
      <c r="N170" s="1">
        <v>977860.6213271123</v>
      </c>
      <c r="P170" s="5">
        <v>1.8860000371933</v>
      </c>
      <c r="S170" s="5">
        <v>3852.323633075636</v>
      </c>
      <c r="T170" s="5">
        <v>6233.485045305882</v>
      </c>
      <c r="U170" s="2">
        <v>47405623</v>
      </c>
      <c r="W170" s="2">
        <v>21849508</v>
      </c>
      <c r="X170" s="2">
        <v>66096018</v>
      </c>
      <c r="Y170" s="2">
        <v>6651116</v>
      </c>
      <c r="Z170" s="5">
        <v>75.241</v>
      </c>
      <c r="AA170" s="5">
        <v>16.979</v>
      </c>
      <c r="AB170" s="2">
        <v>-399999</v>
      </c>
      <c r="AC170" s="5">
        <v>47.76405599101081</v>
      </c>
      <c r="AD170" s="5">
        <v>40.1549987792969</v>
      </c>
      <c r="AE170" s="5">
        <v>25.7770004272461</v>
      </c>
      <c r="AF170" s="5">
        <v>34.068000793457</v>
      </c>
      <c r="AG170" s="5">
        <v>57.1510009765625</v>
      </c>
      <c r="AH170" s="5">
        <v>100</v>
      </c>
      <c r="AI170" s="2">
        <v>120016181</v>
      </c>
      <c r="AJ170" s="2">
        <v>127584</v>
      </c>
    </row>
    <row r="171" spans="1:36" ht="12.75">
      <c r="A171" s="2" t="s">
        <v>180</v>
      </c>
      <c r="B171" s="2" t="s">
        <v>283</v>
      </c>
      <c r="D171" s="2">
        <v>3494496</v>
      </c>
      <c r="E171" s="2">
        <v>4454805</v>
      </c>
      <c r="F171" s="5">
        <v>740.0008305647841</v>
      </c>
      <c r="G171" s="2">
        <v>2568140</v>
      </c>
      <c r="I171" s="5">
        <v>75.8940065839021</v>
      </c>
      <c r="J171" s="2">
        <v>810563</v>
      </c>
      <c r="K171" s="2">
        <v>1220743</v>
      </c>
      <c r="N171" s="1">
        <v>176038.07567941662</v>
      </c>
      <c r="P171" s="5">
        <v>27.4440002441406</v>
      </c>
      <c r="S171" s="5">
        <v>3495.042521989511</v>
      </c>
      <c r="T171" s="5">
        <v>4651.723644588421</v>
      </c>
      <c r="U171" s="2">
        <v>2194861</v>
      </c>
      <c r="W171" s="2">
        <v>1749078</v>
      </c>
      <c r="X171" s="2">
        <v>2567892</v>
      </c>
      <c r="Y171" s="2">
        <v>137835</v>
      </c>
      <c r="Z171" s="5">
        <v>73.74</v>
      </c>
      <c r="AA171" s="5">
        <v>29.905</v>
      </c>
      <c r="AB171" s="2">
        <v>-52816</v>
      </c>
      <c r="AC171" s="5">
        <v>20.82764349252873</v>
      </c>
      <c r="AD171" s="5">
        <v>6.67899990081787</v>
      </c>
      <c r="AE171" s="5">
        <v>31.1310005187988</v>
      </c>
      <c r="AF171" s="5">
        <v>62.189998626709</v>
      </c>
      <c r="AG171" s="5">
        <v>29.488000869751</v>
      </c>
      <c r="AH171" s="5">
        <v>100</v>
      </c>
      <c r="AI171" s="2">
        <v>3996206</v>
      </c>
      <c r="AJ171" s="2">
        <v>2440</v>
      </c>
    </row>
    <row r="172" spans="1:36" ht="12.75">
      <c r="A172" s="2" t="s">
        <v>282</v>
      </c>
      <c r="B172" s="2" t="s">
        <v>283</v>
      </c>
      <c r="D172" s="2">
        <v>21282515</v>
      </c>
      <c r="E172" s="2">
        <v>27834821</v>
      </c>
      <c r="F172" s="5">
        <v>52.72045949580468</v>
      </c>
      <c r="G172" s="2">
        <v>6395609</v>
      </c>
      <c r="I172" s="5">
        <v>36.01599952807313</v>
      </c>
      <c r="J172" s="2">
        <v>4824621</v>
      </c>
      <c r="K172" s="2">
        <v>6436374</v>
      </c>
      <c r="N172" s="1">
        <v>547015.5433354861</v>
      </c>
      <c r="P172" s="5">
        <v>13.1750001907349</v>
      </c>
      <c r="S172" s="5">
        <v>4284.612006670247</v>
      </c>
      <c r="T172" s="5">
        <v>2404.4223696540007</v>
      </c>
      <c r="U172" s="2">
        <v>13807517</v>
      </c>
      <c r="W172" s="2">
        <v>11134317</v>
      </c>
      <c r="X172" s="2">
        <v>15906756</v>
      </c>
      <c r="Y172" s="2">
        <v>793748</v>
      </c>
      <c r="Z172" s="5">
        <v>66.086</v>
      </c>
      <c r="AA172" s="5">
        <v>31.04</v>
      </c>
      <c r="AB172" s="2">
        <v>-150000</v>
      </c>
      <c r="AC172" s="5">
        <v>7.963629832573433</v>
      </c>
      <c r="AD172" s="5">
        <v>35.3240013122559</v>
      </c>
      <c r="AE172" s="5">
        <v>10.6999998092651</v>
      </c>
      <c r="AF172" s="5">
        <v>53.976001739502</v>
      </c>
      <c r="AG172" s="5">
        <v>52.4819984436035</v>
      </c>
      <c r="AH172" s="5">
        <v>79.2</v>
      </c>
      <c r="AI172" s="2">
        <v>15357868</v>
      </c>
      <c r="AJ172" s="2">
        <v>94</v>
      </c>
    </row>
    <row r="173" spans="1:36" ht="12.75">
      <c r="A173" s="2" t="s">
        <v>98</v>
      </c>
      <c r="B173" s="2" t="s">
        <v>284</v>
      </c>
      <c r="D173" s="2">
        <v>12502958</v>
      </c>
      <c r="E173" s="2">
        <v>16853688</v>
      </c>
      <c r="F173" s="5">
        <v>22.393654083788416</v>
      </c>
      <c r="G173" s="2">
        <v>4736246</v>
      </c>
      <c r="I173" s="5">
        <v>42.97600026771589</v>
      </c>
      <c r="J173" s="2">
        <v>5172583</v>
      </c>
      <c r="K173" s="2">
        <v>6920021</v>
      </c>
      <c r="N173" s="1">
        <v>516585.88828284276</v>
      </c>
      <c r="P173" s="5">
        <v>7.20599985122681</v>
      </c>
      <c r="S173" s="5">
        <v>2797.889590832934</v>
      </c>
      <c r="T173" s="5">
        <v>3717.6671660955435</v>
      </c>
      <c r="U173" s="2">
        <v>8510888</v>
      </c>
      <c r="W173" s="2">
        <v>7653490</v>
      </c>
      <c r="X173" s="2">
        <v>8848831</v>
      </c>
      <c r="Y173" s="2">
        <v>351367</v>
      </c>
      <c r="Z173" s="5">
        <v>63.043</v>
      </c>
      <c r="AA173" s="5">
        <v>36.699</v>
      </c>
      <c r="AB173" s="2">
        <v>-40000</v>
      </c>
      <c r="AC173" s="5">
        <v>48.211327682387086</v>
      </c>
      <c r="AD173" s="5">
        <v>10.6359996795654</v>
      </c>
      <c r="AE173" s="5">
        <v>54.1910018920898</v>
      </c>
      <c r="AF173" s="5">
        <v>35.1730003356934</v>
      </c>
      <c r="AG173" s="5">
        <v>78.3249969482422</v>
      </c>
      <c r="AH173" s="5">
        <v>40.3</v>
      </c>
      <c r="AI173" s="2">
        <v>13438539</v>
      </c>
      <c r="AJ173" s="2">
        <v>714</v>
      </c>
    </row>
    <row r="174" spans="1:36" ht="12.75">
      <c r="A174" s="2" t="s">
        <v>99</v>
      </c>
      <c r="B174" s="2" t="s">
        <v>284</v>
      </c>
      <c r="D174" s="2">
        <v>12255922</v>
      </c>
      <c r="E174" s="2">
        <v>14236745</v>
      </c>
      <c r="F174" s="5">
        <v>36.433475790766714</v>
      </c>
      <c r="G174" s="2">
        <v>4135516</v>
      </c>
      <c r="I174" s="5">
        <v>32.236996588756774</v>
      </c>
      <c r="J174" s="2">
        <v>5944520</v>
      </c>
      <c r="K174" s="2">
        <v>6816428</v>
      </c>
      <c r="N174" s="1">
        <v>247351.4638208389</v>
      </c>
      <c r="P174" s="5">
        <v>4.94299983978271</v>
      </c>
      <c r="S174" s="5">
        <v>1809.791702427996</v>
      </c>
      <c r="T174" s="5">
        <v>2568.4100720042034</v>
      </c>
      <c r="U174" s="2">
        <v>7459621</v>
      </c>
      <c r="W174" s="2">
        <v>6064550</v>
      </c>
      <c r="X174" s="2">
        <v>7759872</v>
      </c>
      <c r="Y174" s="2">
        <v>412323</v>
      </c>
      <c r="Z174" s="5">
        <v>60.812</v>
      </c>
      <c r="AA174" s="5">
        <v>31.732</v>
      </c>
      <c r="AB174" s="2">
        <v>-584288</v>
      </c>
      <c r="AC174" s="5">
        <v>51.006964351416904</v>
      </c>
      <c r="AD174" s="5">
        <v>7.25400018692017</v>
      </c>
      <c r="AE174" s="5">
        <v>67.072998046875</v>
      </c>
      <c r="AF174" s="5">
        <v>25.6730003356934</v>
      </c>
      <c r="AG174" s="5">
        <v>66.1119995117188</v>
      </c>
      <c r="AH174" s="5">
        <v>40.4213676452637</v>
      </c>
      <c r="AI174" s="2">
        <v>14092104</v>
      </c>
      <c r="AJ174" s="2">
        <v>435</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PhD</dc:creator>
  <cp:keywords/>
  <dc:description/>
  <cp:lastModifiedBy>Laci</cp:lastModifiedBy>
  <dcterms:created xsi:type="dcterms:W3CDTF">2002-12-06T16:48:51Z</dcterms:created>
  <dcterms:modified xsi:type="dcterms:W3CDTF">2021-04-18T08:47:19Z</dcterms:modified>
  <cp:category/>
  <cp:version/>
  <cp:contentType/>
  <cp:contentStatus/>
</cp:coreProperties>
</file>